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Demandas CP\DOCUMENTOS DE CMAYAM\INFORMES EXCEL S.G\2020\"/>
    </mc:Choice>
  </mc:AlternateContent>
  <bookViews>
    <workbookView xWindow="0" yWindow="0" windowWidth="19200" windowHeight="6435" tabRatio="601"/>
  </bookViews>
  <sheets>
    <sheet name="F-CF-RC-012" sheetId="149" r:id="rId1"/>
    <sheet name="Soporte " sheetId="150" r:id="rId2"/>
    <sheet name="Instructivo" sheetId="146" r:id="rId3"/>
  </sheets>
  <externalReferences>
    <externalReference r:id="rId4"/>
    <externalReference r:id="rId5"/>
    <externalReference r:id="rId6"/>
    <externalReference r:id="rId7"/>
  </externalReferences>
  <definedNames>
    <definedName name="_xlnm._FilterDatabase" localSheetId="1" hidden="1">'Soporte '!$A$1:$M$136</definedName>
    <definedName name="activos">#REF!</definedName>
    <definedName name="AGUAS99">#REF!</definedName>
    <definedName name="_xlnm.Print_Area">#REF!</definedName>
    <definedName name="BIDAGUAS">#REF!</definedName>
    <definedName name="CDEC">'[1]ENER-SEPT'!$A$1:$A$1494</definedName>
    <definedName name="CODIGO">[1]ACTIVIDADES!$A$2:$A$8</definedName>
    <definedName name="concep">#REF!</definedName>
    <definedName name="CONSODETA">#REF!,#REF!,#REF!,#REF!,#REF!,#REF!</definedName>
    <definedName name="consolidado">#REF!,#REF!,#REF!</definedName>
    <definedName name="DEPARTAMENTO">'[2]fORMATO 20.1'!$AX$8:$AX$39</definedName>
    <definedName name="deuda99">#REF!,#REF!,#REF!,#REF!</definedName>
    <definedName name="deudamensual">#REF!,#REF!,#REF!</definedName>
    <definedName name="Excel_BuiltIn_Print_Area">#REF!</definedName>
    <definedName name="FECHA2012">[3]FECHA!$A:$IV</definedName>
    <definedName name="iiiiiii">'[4]OCT-DIC'!$B$1:$B$1404</definedName>
    <definedName name="INGADMON">#REF!</definedName>
    <definedName name="ll">'[1]ENER-SEPT'!$B$1:$B$1494</definedName>
    <definedName name="NOMCDEA">'[1]OCT-DIC'!$B$1:$B$1404</definedName>
    <definedName name="NOMCDEC">'[1]ENER-SEPT'!$B$1:$B$1494</definedName>
    <definedName name="ñ">#REF!</definedName>
    <definedName name="planfures">#REF!</definedName>
    <definedName name="PMIAGUAS">#REF!</definedName>
    <definedName name="PMICORPO">#REF!,#REF!,#REF!</definedName>
    <definedName name="TIBU">#REF!</definedName>
    <definedName name="YYY">'[1]OCT-DIC'!$B$1:$B$1404</definedName>
  </definedNames>
  <calcPr calcId="171027"/>
</workbook>
</file>

<file path=xl/calcChain.xml><?xml version="1.0" encoding="utf-8"?>
<calcChain xmlns="http://schemas.openxmlformats.org/spreadsheetml/2006/main">
  <c r="N18" i="149" l="1"/>
  <c r="M18" i="149"/>
  <c r="M15" i="149"/>
  <c r="M14" i="149"/>
  <c r="L7" i="149"/>
  <c r="L8" i="149"/>
  <c r="M12" i="149"/>
  <c r="F18" i="149"/>
  <c r="D18" i="149"/>
  <c r="D15" i="149"/>
  <c r="D14" i="149"/>
  <c r="D8" i="149"/>
  <c r="F8" i="149"/>
  <c r="D7" i="149"/>
  <c r="F7" i="149"/>
  <c r="E135" i="150"/>
  <c r="D135" i="150"/>
  <c r="M20" i="149" l="1"/>
  <c r="M21" i="149"/>
  <c r="L12" i="149"/>
  <c r="K20" i="149"/>
  <c r="J20" i="149"/>
  <c r="J21" i="149" s="1"/>
  <c r="I20" i="149"/>
  <c r="H20" i="149"/>
  <c r="G19" i="149"/>
  <c r="G18" i="149"/>
  <c r="G17" i="149"/>
  <c r="G16" i="149"/>
  <c r="G15" i="149"/>
  <c r="G14" i="149"/>
  <c r="O12" i="149"/>
  <c r="K12" i="149"/>
  <c r="K21" i="149" s="1"/>
  <c r="J12" i="149"/>
  <c r="I12" i="149"/>
  <c r="I21" i="149" s="1"/>
  <c r="H12" i="149"/>
  <c r="H21" i="149" s="1"/>
  <c r="F12" i="149"/>
  <c r="E12" i="149"/>
  <c r="D12" i="149"/>
  <c r="C12" i="149"/>
  <c r="G11" i="149"/>
  <c r="G10" i="149"/>
  <c r="G9" i="149"/>
  <c r="G8" i="149"/>
  <c r="G7" i="149"/>
  <c r="L21" i="149" l="1"/>
  <c r="G12" i="149"/>
  <c r="G20" i="149"/>
  <c r="G21" i="149" l="1"/>
</calcChain>
</file>

<file path=xl/comments1.xml><?xml version="1.0" encoding="utf-8"?>
<comments xmlns="http://schemas.openxmlformats.org/spreadsheetml/2006/main">
  <authors>
    <author>CATALINA MAYA MURILLO</author>
  </authors>
  <commentList>
    <comment ref="C3" authorId="0" shapeId="0">
      <text>
        <r>
          <rPr>
            <sz val="9"/>
            <color indexed="81"/>
            <rFont val="Tahoma"/>
            <charset val="1"/>
          </rPr>
          <t xml:space="preserve">procesos con fecha de inicio antes del 01 de enero de 2018
</t>
        </r>
      </text>
    </comment>
    <comment ref="E3" authorId="0" shapeId="0">
      <text>
        <r>
          <rPr>
            <sz val="9"/>
            <color indexed="81"/>
            <rFont val="Tahoma"/>
            <charset val="1"/>
          </rPr>
          <t>procesos con fecha de inicio 2018
 ver hoja soporte total x pasiva (columna fecha de inicio)</t>
        </r>
      </text>
    </comment>
    <comment ref="N3" authorId="0" shapeId="0">
      <text>
        <r>
          <rPr>
            <sz val="9"/>
            <color indexed="81"/>
            <rFont val="Tahoma"/>
            <charset val="1"/>
          </rPr>
          <t xml:space="preserve">probables
</t>
        </r>
      </text>
    </comment>
    <comment ref="L5" authorId="0" shapeId="0">
      <text>
        <r>
          <rPr>
            <sz val="9"/>
            <color indexed="81"/>
            <rFont val="Tahoma"/>
            <charset val="1"/>
          </rPr>
          <t>calificados como posible
y remotos</t>
        </r>
      </text>
    </comment>
    <comment ref="M5" authorId="0" shapeId="0">
      <text>
        <r>
          <rPr>
            <sz val="9"/>
            <color indexed="81"/>
            <rFont val="Tahoma"/>
            <charset val="1"/>
          </rPr>
          <t>calificado como posible
y remotos</t>
        </r>
      </text>
    </comment>
    <comment ref="B6" authorId="0" shapeId="0">
      <text>
        <r>
          <rPr>
            <sz val="9"/>
            <color indexed="81"/>
            <rFont val="Tahoma"/>
            <charset val="1"/>
          </rPr>
          <t xml:space="preserve">por activa- a favor
</t>
        </r>
      </text>
    </comment>
    <comment ref="B13" authorId="0" shapeId="0">
      <text>
        <r>
          <rPr>
            <sz val="9"/>
            <color indexed="81"/>
            <rFont val="Tahoma"/>
            <charset val="1"/>
          </rPr>
          <t xml:space="preserve">por pasiva- en contra
</t>
        </r>
      </text>
    </comment>
  </commentList>
</comments>
</file>

<file path=xl/sharedStrings.xml><?xml version="1.0" encoding="utf-8"?>
<sst xmlns="http://schemas.openxmlformats.org/spreadsheetml/2006/main" count="1123" uniqueCount="392">
  <si>
    <t>1.1 Civiles</t>
  </si>
  <si>
    <t>1.2 Administrativas</t>
  </si>
  <si>
    <t>1.3 Sentencias tutelares</t>
  </si>
  <si>
    <t>1.4 Tributarios o fiscales</t>
  </si>
  <si>
    <t>1.5 Otras demandas</t>
  </si>
  <si>
    <t>2.1 Civiles</t>
  </si>
  <si>
    <t>2.2 Administrativas</t>
  </si>
  <si>
    <t>2.3 Sentencias tutelares</t>
  </si>
  <si>
    <t>2.4 Tributarios o fiscales</t>
  </si>
  <si>
    <t>2.5  Laborales</t>
  </si>
  <si>
    <t>2.6 Otras demandas</t>
  </si>
  <si>
    <t>Total Pretensiones en Contra hasta el año anterior (Acumulado)</t>
  </si>
  <si>
    <t xml:space="preserve">Total Pretensiones
a favor hasta el año anterior (Acumulado) </t>
  </si>
  <si>
    <t>Total Pretensiones en Contra Período Fiscal</t>
  </si>
  <si>
    <t>Total Pretensiones a favor Período Fiscal</t>
  </si>
  <si>
    <t xml:space="preserve">Total Pretensiones </t>
  </si>
  <si>
    <t>Concepto</t>
  </si>
  <si>
    <t>Estado Actual</t>
  </si>
  <si>
    <t>Sentencia Ejecutoriada</t>
  </si>
  <si>
    <t>En Contra</t>
  </si>
  <si>
    <t xml:space="preserve">A Favor </t>
  </si>
  <si>
    <t>Activos y Pasivos Contingentes</t>
  </si>
  <si>
    <t xml:space="preserve">Activos Contingentes </t>
  </si>
  <si>
    <t>Pasivos Contingentes</t>
  </si>
  <si>
    <t>Provisión de Contingencias</t>
  </si>
  <si>
    <t>Pagos Realizados en Contra de la Empresa</t>
  </si>
  <si>
    <t>Observaciones</t>
  </si>
  <si>
    <t>Versión: 01</t>
  </si>
  <si>
    <t>(Cifras en Pesos)</t>
  </si>
  <si>
    <t xml:space="preserve">Período Fiscal: </t>
  </si>
  <si>
    <t>1.  Demandas Realizadas por la Entidad</t>
  </si>
  <si>
    <t>2.    Demandas de Terceros Contra la Entidad</t>
  </si>
  <si>
    <t>Total</t>
  </si>
  <si>
    <t>Gran Total</t>
  </si>
  <si>
    <t>Pagos Realizados por Sentencias Ejecutoriadas 
y/o Recuperaciones/Devoluciones</t>
  </si>
  <si>
    <t>Informe de Litigios y Demandas EPM</t>
  </si>
  <si>
    <t>Código: F-CF-RC-012</t>
  </si>
  <si>
    <t>INSTRUCCIONES DE DILIGENCIAMIENTO</t>
  </si>
  <si>
    <t>Nro. de Litigio o Demanda</t>
  </si>
  <si>
    <t>Estado Litigio</t>
  </si>
  <si>
    <t>Rol Empresa</t>
  </si>
  <si>
    <t>Valor Estimado de Pago</t>
  </si>
  <si>
    <t>Probabilidad de éxito</t>
  </si>
  <si>
    <t>Fecha Inicio del Proceso</t>
  </si>
  <si>
    <t>Fecha estimada pago</t>
  </si>
  <si>
    <t>Clasificación</t>
  </si>
  <si>
    <t>Valor a Contabilizar</t>
  </si>
  <si>
    <t>V</t>
  </si>
  <si>
    <t>CONTRA</t>
  </si>
  <si>
    <t>REM</t>
  </si>
  <si>
    <t>L</t>
  </si>
  <si>
    <t>POS</t>
  </si>
  <si>
    <t>A</t>
  </si>
  <si>
    <t>PRO</t>
  </si>
  <si>
    <t>FAVOR</t>
  </si>
  <si>
    <t>C</t>
  </si>
  <si>
    <t xml:space="preserve">Los datos son conforme a los resultados de la valoracion contable de los procesos judiciales de EMVARIAS, </t>
  </si>
  <si>
    <t>Sujeto Principal</t>
  </si>
  <si>
    <t>Despacho</t>
  </si>
  <si>
    <t>Pretensiones</t>
  </si>
  <si>
    <t>Plazo</t>
  </si>
  <si>
    <t xml:space="preserve">JAC VAINILLAL Y OTROS </t>
  </si>
  <si>
    <t>TRIBUNAL ADMINISTRATIVO DE ANTIOQUIA</t>
  </si>
  <si>
    <t>REPARACIÓN DIRECTA RELLENO SANITARIO INDEMNIZACION JUNTAS ACCION COMUNAL</t>
  </si>
  <si>
    <t>CP</t>
  </si>
  <si>
    <t>ENRIQUE DE JESUS VALENCIA MONTOYA</t>
  </si>
  <si>
    <t>Juzgado 26 Administrativo Oral del Circuito de Medellín</t>
  </si>
  <si>
    <t>Pago indexado de la condena impuesta por el Consejo de Estado  al Dr. Enrique de Jesús Valencia Montoya</t>
  </si>
  <si>
    <t>CORANTIOQUIA - Corporación Autónoma Regional del Centro de Antioquia</t>
  </si>
  <si>
    <t>Tribunal Administrativo Oral de Antioquia</t>
  </si>
  <si>
    <t xml:space="preserve">Que se declare la Nulidad de los Actos Administrativos correspondientes. </t>
  </si>
  <si>
    <t>LP</t>
  </si>
  <si>
    <t>AGENCIA NACIONAL DE CONTRATACIÓN PUBLICA- COLOMBIA COMPRA EFICIENTE//</t>
  </si>
  <si>
    <t>CONSEJO DE ESTADO-SECCION TERCERA</t>
  </si>
  <si>
    <t xml:space="preserve">MEDIO DE CONTROL NULIDAD INTERPUESTO POR LA APODERADA DE EMPRESAS VARIAS DE MEDELLÍN S.A. E.S.P., </t>
  </si>
  <si>
    <t>CLAUDIA MONICA PATIÑO</t>
  </si>
  <si>
    <t>JUZGADO 26 ADMINISTRATIVO ORAL</t>
  </si>
  <si>
    <t>REPARACIÓN DIRECTA ACC. DE TRANSITO</t>
  </si>
  <si>
    <t>MANUEL ALEJANDRO AGUDELO ARACELY</t>
  </si>
  <si>
    <t>JUZGADO 19 ADMINISTRATIVO ORAL DEL CIRCUITO DE MEDELLIN</t>
  </si>
  <si>
    <t>REPARACION DIRECTA POR ACCIDENTE DE TRANSITO</t>
  </si>
  <si>
    <t>LUIS FERNANDO HERNANDEZ</t>
  </si>
  <si>
    <t>JUZGADO 22 ADMINISTRATIVO  ORAL</t>
  </si>
  <si>
    <t xml:space="preserve">REPARACIÓN DIRECTA - PODA Y TALA </t>
  </si>
  <si>
    <t>NORA ELENA RESTREPO Y OTROS</t>
  </si>
  <si>
    <t xml:space="preserve">JUZGADO 03 DE EJECUCION CIVIL </t>
  </si>
  <si>
    <t>EJECUTIVO CON MEDIDAS CAUTELARES</t>
  </si>
  <si>
    <t>JOSE JOAQUIN ROMAN CORRALES</t>
  </si>
  <si>
    <t xml:space="preserve">JUZGADO 8 CIVIL DE ORALIDAD </t>
  </si>
  <si>
    <t>EJECUTIVO HIPOTECARIO</t>
  </si>
  <si>
    <t>DORIS STELLA GOMEZ BAYONA</t>
  </si>
  <si>
    <t>JUZGADO 03 CIVIL DEL CIRCUITO DE BELLO</t>
  </si>
  <si>
    <t>MARTA NELLY QUINTERO R</t>
  </si>
  <si>
    <t>JUZGADO 2 CIVIL MUNICIPAL DE ORALIDAD DE BELLO</t>
  </si>
  <si>
    <t>RIGOBERTO OSORNO OSORIO - MARTA CECILIA COLORADO</t>
  </si>
  <si>
    <t>JUZGADO 32 ADMON ESCRITURAL</t>
  </si>
  <si>
    <t>CONTRACTUAL</t>
  </si>
  <si>
    <t>MARIA AIDE ALVAREZ GOMEZ</t>
  </si>
  <si>
    <t>JUZGADO 2 DE EJECUCION DEL CIRCUITO</t>
  </si>
  <si>
    <t>EJECUTIVO MIXTO (2DTES)</t>
  </si>
  <si>
    <t>Superintendencia de Servicios Públicos Domiciliarios</t>
  </si>
  <si>
    <t>Tribunal Administrativo de Cundinamarca - Sección Cuarta de Bogotá</t>
  </si>
  <si>
    <t>Se declare la nulidad parcial de los actos administrativos expedidos por la entidad demandada.</t>
  </si>
  <si>
    <t>ANA LIGIA BENJUMEA Y OTROS</t>
  </si>
  <si>
    <t>JUZGADO 28 ADMINISTRATIVO DEL CIRCUITO DE MEDELLIN</t>
  </si>
  <si>
    <t>REPARACION DIRECTA (carro recolector OML 191 lesiona  tripulante )</t>
  </si>
  <si>
    <t>LUZ ELENA MONTOYA VELEZ Y OTROS</t>
  </si>
  <si>
    <t>JUZGADO ADMINISTRATIVO ORAL 34</t>
  </si>
  <si>
    <t>RUTH ESTELLA GOMEZ</t>
  </si>
  <si>
    <t>JUZGADO 3 ADMINISTRATIVO ORAL</t>
  </si>
  <si>
    <t xml:space="preserve">LUIS HORACIO RINCON Y OTROS </t>
  </si>
  <si>
    <t xml:space="preserve">TRIBUNAL ADMINISTRATIVO DE ANTIOQUIA </t>
  </si>
  <si>
    <t>REPARACIÓN DIRECTA POR LESIONES POR CAIDA DE ARBOL</t>
  </si>
  <si>
    <t>FRANCELLY ZULIETH DUQUE LOPEZ</t>
  </si>
  <si>
    <t>JUZGADO 21 LABORAL DEL CIRCUITO</t>
  </si>
  <si>
    <t xml:space="preserve">RESPONSABILIDAD LABORAL POR SOLIDARIDAD CON COOMULTREEVV CTTO 140 DE 2010 </t>
  </si>
  <si>
    <t xml:space="preserve">JOAQUIN GUILLERMO OSORNO MEJIA  ES DE APEV </t>
  </si>
  <si>
    <t xml:space="preserve">JUZGADO 11 ADMINISTRATIVO DE MEDELLIN TRIBUNAL ADMINISTRATIVO DE ANTIOQUIA </t>
  </si>
  <si>
    <t>RELIQUIDACIÓN PENSION DE JUBILACION</t>
  </si>
  <si>
    <t>LUIS ALFONSO CASTAÑO FLOREZ</t>
  </si>
  <si>
    <t>TRIBUNAL SUPERIOR DE MEDELLIN JUEZ 03 LABORAL DEL CIRCUITO DE MEDELLIN</t>
  </si>
  <si>
    <t>PENSION. BONO PENSIONAL</t>
  </si>
  <si>
    <t>LUZ DARY ECHAVARRIA ROJAS</t>
  </si>
  <si>
    <t xml:space="preserve">JUZGADO 04 LABORAL DEL CIRCUITO </t>
  </si>
  <si>
    <t>RESPONSABILIDAD LABORAL CON COMULTREVV</t>
  </si>
  <si>
    <t>MIGUEL ANGEL BERMUDEZ ROLDAN</t>
  </si>
  <si>
    <t>TRIBUNAL SUPERIOR DE MEDELLIN JUZGADO 01 LABORAL DEL CIRCUITO</t>
  </si>
  <si>
    <t>RESPONSABILIDAD LABORAL POR SOLIDARIDAD CON COOMULTREVV</t>
  </si>
  <si>
    <t>FABIOLA LONDOÑO HIGUITA</t>
  </si>
  <si>
    <t>JUZGADO 002 LABORAL DEL CIRCUITO</t>
  </si>
  <si>
    <t>JUAN GUILLERMO GONZALEZ VELASQUEZ</t>
  </si>
  <si>
    <t xml:space="preserve">RESPONSABILIDAD LABORAL POR SOLIDARIDAD CON COOMULTREEVV CTTO 129 DE 2010 </t>
  </si>
  <si>
    <t>ALVARO ANTONIO SANCHEZ ALVAREZ</t>
  </si>
  <si>
    <t>14 LABORAL DEL CIRCUITO</t>
  </si>
  <si>
    <t>SOLIDARIDAD LABORAL///(Coomultreevv)</t>
  </si>
  <si>
    <t>MARTHA CECILIA LEGARDA OCAMPO</t>
  </si>
  <si>
    <t xml:space="preserve">JUZGADO 19 LABORAL DEL CIRCUITO </t>
  </si>
  <si>
    <t>RESPONSABILIDAD LABORAL POR SOLIDARIDAD CON COMULTREVV CTO 140 2010</t>
  </si>
  <si>
    <t>MARTHA CECILIA ECHAVARRIA ROJAS</t>
  </si>
  <si>
    <t>JUZGADO 013 LABORAL DEL CIRCUITO</t>
  </si>
  <si>
    <t>ADRIAN MARCELO MORENO ARIAS///ELVER EDUARDO PARRA RENDON///RAMON ARCANGEL HIGUITA GRACIANO///ROQUE ANTONIO CAÑAS BUSTAMANTE</t>
  </si>
  <si>
    <t>2 LABORAL DEL CIRCUITO</t>
  </si>
  <si>
    <t>CONTRATO REALIDAD (4)</t>
  </si>
  <si>
    <t>ALEXIS DE JS MONTES TABARES</t>
  </si>
  <si>
    <t>JUZGADO 13 LABORAL DEL CIRCUITO</t>
  </si>
  <si>
    <t>CTTO REALIDAD DTE 1</t>
  </si>
  <si>
    <t>BERNARDO DE JESUS ALZATE CEBALLOS</t>
  </si>
  <si>
    <t>JUZGADO 18 LABORAL DEL CIRCUITO D MED .</t>
  </si>
  <si>
    <t>CONTRATO REALIDAD (7dtes)</t>
  </si>
  <si>
    <t>BLADIMIR VALENCIA SALAZAR///EDGAR DE JESUS ROJAS VANEGAS///ELKIN DAVID CARDONA ORTIZ///MAURICIO ARIAS CANO///DUVIER ECHEVERRI RODRIGUEZ</t>
  </si>
  <si>
    <t>CONTRATO REALIDAD (5 DTES)</t>
  </si>
  <si>
    <t>CARLOS ALBERTO BEDOYA MONSALVE///JHON JAIRO TORRES AMARILES///ALBEIRO DE JESUS VANEGAS LOPEZ///JHON JAIRO GOMEZ POSADA///JAIME ALBERTO BOLIVAR ORTIZ///JAVIER DE JESUS RESTREPO ZAPATA///GUSTAVO ALONSO SIERRA PEREZ</t>
  </si>
  <si>
    <t>JUZGADO 9 LABORAL DEL CIRCUITO</t>
  </si>
  <si>
    <t xml:space="preserve">CONTRATO REALIDAD (7) </t>
  </si>
  <si>
    <t>DUVER MAURICIO MANCO ECHAVARRIA Y OTROS</t>
  </si>
  <si>
    <t xml:space="preserve">JUZGADO 20 LABORAL DEL CIRCUITO </t>
  </si>
  <si>
    <t>CONTRATO REALIDAD (3)</t>
  </si>
  <si>
    <t>NESTOR RAUL MONTOYA</t>
  </si>
  <si>
    <t>JUZGADO 17 LABORAL DEL CIRCUITO</t>
  </si>
  <si>
    <t>CTTO REALIDAD 2 DTES</t>
  </si>
  <si>
    <t xml:space="preserve">BEATRIZ ELENA RESTREPO RENDON </t>
  </si>
  <si>
    <t>JUZGADO 10 LABORAL DEL CIRCUITO</t>
  </si>
  <si>
    <t>SOLIDARIDAD CON CORPRODEC</t>
  </si>
  <si>
    <t>EDWIN ARLEY RODRIGUEZ TAMAYO</t>
  </si>
  <si>
    <t>TRIBUNAL SUPERIOR DE MEDELLIN JUZGADO 6 LABORAL DEL CIRCUITO</t>
  </si>
  <si>
    <t xml:space="preserve">CONTRATO REALIDAD diferente al tema de los contratistas </t>
  </si>
  <si>
    <t>JANNETH ALEJANDRA GUZMAN RUEDA</t>
  </si>
  <si>
    <t>ORDINARIO LABORAL JUZGADO 10 LABORAL DEL CIRCUITO.-</t>
  </si>
  <si>
    <t>SOLIDARIDAD CON COMULTREVV</t>
  </si>
  <si>
    <t>JHON JAIRO GONZALEZ RIOS</t>
  </si>
  <si>
    <t>JUZGADO 9 LABORAL</t>
  </si>
  <si>
    <t>SOLIDARIDAD CAME 074</t>
  </si>
  <si>
    <t>EUSEBIO GONZALES Y OTROS (20)</t>
  </si>
  <si>
    <t xml:space="preserve">JUZGADO 5TO QUINTO LABORAL CIRCUITO MEDELLIN </t>
  </si>
  <si>
    <t>CONTRATO REALIDAD 20 dtes</t>
  </si>
  <si>
    <t>LUZ DARY GARCIA ORTEGA//JHOANA MARIA RIVERA</t>
  </si>
  <si>
    <t>JUZGADO 12 LABORAL</t>
  </si>
  <si>
    <t>PENSION DE SOBREVIVIENTE</t>
  </si>
  <si>
    <t xml:space="preserve">LUZ FABIOLA ARBOLEDA </t>
  </si>
  <si>
    <t xml:space="preserve">JUZGADO 6 DE PEQUEÑAS CAUSAS DESCONGESTION </t>
  </si>
  <si>
    <t>REAJUSTE INDEMNIZACIÓN (bono pensional a cargo de Emvarias)</t>
  </si>
  <si>
    <t>COMERCIAL DE GRASAS SAS Y ACUMULADORES DEL ORIENTE SAS</t>
  </si>
  <si>
    <t>REPARACIÓN DIRECTA POR VERTIMIENTOS EN PREDIOS CURVAS DE RODAS</t>
  </si>
  <si>
    <t>LUZ  MARLENY ROJO ZAPATA</t>
  </si>
  <si>
    <t>JUZGADO 014 LABORAL CIRCUITO DE MEDELLIN</t>
  </si>
  <si>
    <t>PENSION DE JUBILACIÓN PENSIONAL</t>
  </si>
  <si>
    <t>ORLANDO ALFONSO DUQUE ZULUAGA</t>
  </si>
  <si>
    <t>JUZGADO OCTAVO LABORAL DEL CIRCUITO</t>
  </si>
  <si>
    <t>CONTRATO REALIDAD (Jefe de comuna zona)</t>
  </si>
  <si>
    <t>ANA JUDITH TABORDA</t>
  </si>
  <si>
    <t xml:space="preserve">JUZGADO NOVENO ADMINISTRATIVO </t>
  </si>
  <si>
    <t>REPARACIÓN DIRECTA (llto garantia en ocación accidente arbol y lesiona a una persona)</t>
  </si>
  <si>
    <t>JORGE MARIO RESTREPO GOMEZ</t>
  </si>
  <si>
    <t>JUZGADO 11 LABORAL</t>
  </si>
  <si>
    <t xml:space="preserve">CONTRATO REALIDAD </t>
  </si>
  <si>
    <t>SSPD</t>
  </si>
  <si>
    <t xml:space="preserve">JUZGADO 14 ADMINISTRATIVO DEL CIRCUITO </t>
  </si>
  <si>
    <t>NULIDAD Y RESTABLECIMIENTO DEL DERECHO (sancion por silencio administrativo conflicto EPM- EMVARIAS)</t>
  </si>
  <si>
    <t>JHON JAIRO BEJARANO CORDOBA</t>
  </si>
  <si>
    <t>JUZGADO SEGUNDO LABORAL</t>
  </si>
  <si>
    <t>CONTRATO REALIDAD</t>
  </si>
  <si>
    <t>ARLEY ALONSO VELEZ TORO</t>
  </si>
  <si>
    <t xml:space="preserve">JUZGADO 21 LABORAL DEL CIRDUITO DE MEDELLIN </t>
  </si>
  <si>
    <t>RESPONSABILIDAD LABORAL CON CON CORP RECUPERACION PAZ</t>
  </si>
  <si>
    <t>GABRIEL HERNAN RUA</t>
  </si>
  <si>
    <t>JUZGADO 12 ADMINISTRATIVO ORAL</t>
  </si>
  <si>
    <t>REPARACION DIRECTA</t>
  </si>
  <si>
    <t>MARIA MAGNOLIA RESTREPO CHAVERRA</t>
  </si>
  <si>
    <t>JUZGADO 023 LABORAL CIRCUITO DE MEDELLIN</t>
  </si>
  <si>
    <t>PENSION DE SOBREVIVIENTES POR LA MUERTE DEL PENSIONADO BERNARDO GARCES CORREA</t>
  </si>
  <si>
    <t xml:space="preserve">SSPD </t>
  </si>
  <si>
    <t xml:space="preserve">JUZGADO 7 ADMINISTRATIVO ORAL </t>
  </si>
  <si>
    <t xml:space="preserve">NULIDAD Y RESTABLECIMIENTO DEL DERECHO </t>
  </si>
  <si>
    <t>GILDARDO GAMBOA CASTRO</t>
  </si>
  <si>
    <t>JUZGADO 3 LABORAL DEL CIRCUITO DE MEDELLIN</t>
  </si>
  <si>
    <t>ERNEY ENOC BRAN GARCIA</t>
  </si>
  <si>
    <t>GUILLERMO LEON GARCES RAMIREZ</t>
  </si>
  <si>
    <t>JUZGADO 2 LABORAL DEL CIRCUITO DE MEDELLIN</t>
  </si>
  <si>
    <t>GUSTAVO ALBERTO CARDONA PINEDA</t>
  </si>
  <si>
    <t>HECTOS IVAN SIERRA VALENCIA</t>
  </si>
  <si>
    <t xml:space="preserve">JUZGADO 22 LABORAL DEL CIRCUITO DE MEDELLIN </t>
  </si>
  <si>
    <t>LEON DARIO VASQUEZ CARDONA</t>
  </si>
  <si>
    <t xml:space="preserve">JUZGADO 11 LABORAL DEL CIRCUITO DE MEDELLIN </t>
  </si>
  <si>
    <t>CESAR OCTAVIO CASTAÑO MONTOYA</t>
  </si>
  <si>
    <t>JUZGADO 15 LABORAL DEL CIRCUITO DE MEDELLIN</t>
  </si>
  <si>
    <t>LUIS ALBERTO DAVID VARGAS</t>
  </si>
  <si>
    <t>JUZGADO 23 LABORAL DEL CIRCUITO DE MEDELLIN</t>
  </si>
  <si>
    <t>MAURICIO ANDRES DIAS VEGA</t>
  </si>
  <si>
    <t>PLAZA MAYOR</t>
  </si>
  <si>
    <t xml:space="preserve">JUZGADO 18 ADMINISTRATIVO ORAL </t>
  </si>
  <si>
    <t>JOSE ANGEL VALENCIA Y OTRO</t>
  </si>
  <si>
    <t xml:space="preserve">JUZGADO 19 LABORAL DEL CIRCUITO DE MEDELLIN </t>
  </si>
  <si>
    <t>CONTRATO REALIDAD 2 DTES</t>
  </si>
  <si>
    <t>AICARDO DE JESUS GUZMAN ZAPATA</t>
  </si>
  <si>
    <t>MARIBEL SILVA CASTRILLON</t>
  </si>
  <si>
    <t xml:space="preserve">JUZGADO 12 LABORAL DEL CIRCUITO MEDELLIN </t>
  </si>
  <si>
    <t>ARMANDO ANTONIO VELASQUEZ LOAIZA</t>
  </si>
  <si>
    <t>JUZGADO 6 ADMINISTRATIVO CIRCUITO DE MEDELLIN</t>
  </si>
  <si>
    <t>REAJUSTE PENSIONAL</t>
  </si>
  <si>
    <t>ELISEO ALBERTO TAMAYO LOPERA</t>
  </si>
  <si>
    <t>JUZGADO 29 ADMINISTRATIVO ORAL CIRCUITO DE MEDELLIN</t>
  </si>
  <si>
    <t>CELINA TORO DE SALDARRIAGA</t>
  </si>
  <si>
    <t xml:space="preserve">REAJUSTE PENSIONAL </t>
  </si>
  <si>
    <t>LILIANA MARIA JIMENEZ LOPEZ</t>
  </si>
  <si>
    <t xml:space="preserve">JUZGADO 7 LABORAL DEL CIRCUITO MEDELLIN </t>
  </si>
  <si>
    <t>CONTRATO REALIDAD FUNDACION U DE A- CORP FUNDACIONPAZ Y FUNDACION ACCION INTEGRAL</t>
  </si>
  <si>
    <t>GILBERTO HORACIO GALLEGO ALVAREZ</t>
  </si>
  <si>
    <t>JUZGADO 020 LABORAL CIRCUITO DE MEDELLIN</t>
  </si>
  <si>
    <t>PENSION DE JUBILACION CONVENCIONAL</t>
  </si>
  <si>
    <t>CLAUDIA YANETH RESTREPO TAMAYO Y OTROS</t>
  </si>
  <si>
    <t xml:space="preserve">JUZGADO 5 LABORAL DEL CIRCUITO MEDELLIN </t>
  </si>
  <si>
    <t xml:space="preserve">JORGE HERNANDO BARON SEPULVEDA </t>
  </si>
  <si>
    <t>JUZGADO 021 LABORAL DEL CIRCUITO DE MEDELLIN</t>
  </si>
  <si>
    <t xml:space="preserve">PENSION DE JUBILACIÓN CONVENCIONAL </t>
  </si>
  <si>
    <t>SOCORRO RAMIREZ BOLIVAR</t>
  </si>
  <si>
    <t>JUZGADO 003 LABORAL ORAL CIRCUITO DE MEDELLIN</t>
  </si>
  <si>
    <t>SUSTITUCION PENSIONAL</t>
  </si>
  <si>
    <t>MARIA OFELIA CORREA SALAS</t>
  </si>
  <si>
    <t>JUZGADO 007 ADMINISTRATIVO ORAL CIRCUITO DE MEDELLIN</t>
  </si>
  <si>
    <t>JOHN EBERTH PIEDRAHITA PELAEZ</t>
  </si>
  <si>
    <t>JONNY ALEXANDER VELASQUEZ</t>
  </si>
  <si>
    <t xml:space="preserve">IVAN DARIO CHALARCA GONZALEZ </t>
  </si>
  <si>
    <t>JUZGADO 12 LABORAL DEL CIRCUITO</t>
  </si>
  <si>
    <t>JHON EDWAR LARA POSADA (3)</t>
  </si>
  <si>
    <t>LUIS FERNANDO GUTIERREZ CORREA</t>
  </si>
  <si>
    <t xml:space="preserve">JUZGADO 7 LABORAL DEL CIRCUITO </t>
  </si>
  <si>
    <t xml:space="preserve">INDEMNIZACION PERJUICIOS </t>
  </si>
  <si>
    <t>JOEL SUÁREZ MIRA</t>
  </si>
  <si>
    <t>Juzgado 3 Municipal de Pequeñas Causas Laborales de Medellín</t>
  </si>
  <si>
    <t>nulidad sanción disciplinaria</t>
  </si>
  <si>
    <t xml:space="preserve">TRIBUNAL ADMINISTRATIVO DE CUNDINAMARCA </t>
  </si>
  <si>
    <t>Nulidad y restablecimiento del derecho</t>
  </si>
  <si>
    <t>MUNICIPIO DE HELICONIA</t>
  </si>
  <si>
    <t>JUZGADO 002  LABORAL DEL CIRCUITO DE ITAGUI</t>
  </si>
  <si>
    <t>SE DA TRASLADO DE LA LIQUIDACION DEL CREDITO ACTUALIZADA QUE SE PRESENTO POR EMVARIAS EL 25/07/2017</t>
  </si>
  <si>
    <t>MUNICIPIO DE COCORNA</t>
  </si>
  <si>
    <t>JUZGADO CIVIL DEL CIRCUITO DE SANTUARIO</t>
  </si>
  <si>
    <t>SE PRESENTA POR PARTE DE EMVARIAS LA LIQUIDACION ACTUALIZADA DEL CREDITO</t>
  </si>
  <si>
    <t>CAJANAL EICE EN LIQUIDACION</t>
  </si>
  <si>
    <t>Tribunal Administrativo de Cundinamarca sec 4ta</t>
  </si>
  <si>
    <t xml:space="preserve">NULIDAD RESOLUCIONES Y RESTABLECIMIENTO DEL DERECHO POR MEDIO DEL PAGO DE LAS CUOTAS PARTES </t>
  </si>
  <si>
    <t>MARIA DEL SOCORRO MARIN PEREZ</t>
  </si>
  <si>
    <t>JUZGADO 18 ADMINSTRATIVO ORAL</t>
  </si>
  <si>
    <t>REPARACION DIRECTA (Lesiones personales en accidente de transito)</t>
  </si>
  <si>
    <t>Consuelo Del Socorro Castrillón Castrillón</t>
  </si>
  <si>
    <t>Juzgado 1 Laboral del Circuito de Medellín</t>
  </si>
  <si>
    <t>Demanda sustitucion pensional</t>
  </si>
  <si>
    <t>JUNTA DE ACCIÓN COMUNAL LA CEJITA</t>
  </si>
  <si>
    <t>Tribunal Administrativo de Antioquia Sala Segunda de Oralidad Medellín</t>
  </si>
  <si>
    <t>Declarativas</t>
  </si>
  <si>
    <t>Veronica Milena Cardona Acosta</t>
  </si>
  <si>
    <t>Juzgado 21 Laboral del Circuito de Medellín</t>
  </si>
  <si>
    <t>Contrato de realidad</t>
  </si>
  <si>
    <t>Ivan Dario Ramirez Montes</t>
  </si>
  <si>
    <t>Juzgado 12 Laboral del Circuito de Medellín</t>
  </si>
  <si>
    <t>Carlos Mario Yate Rendon</t>
  </si>
  <si>
    <t>Alex Estibel Arango Aguiar</t>
  </si>
  <si>
    <t>Juzgado 13 Laboral del Circuito de Medellín</t>
  </si>
  <si>
    <t>NORMA LUCÍA AGUDELO SÁNCHEZ</t>
  </si>
  <si>
    <t>Juzgado 19 Laboral del Circuito de Medellín</t>
  </si>
  <si>
    <t>Ligia Beatriz Pereira Giron</t>
  </si>
  <si>
    <t>Juzgado 4 Municipal de Pequeñas Causas Laborales de Medellín</t>
  </si>
  <si>
    <t>Jhon Jairo Bran Garcia</t>
  </si>
  <si>
    <t>Juzgado 6 Laboral del Circuito de Medellín</t>
  </si>
  <si>
    <t>Gloria Luz Ospina Gutierrez</t>
  </si>
  <si>
    <t>Juzgado 35 Administrativo del Circuito de Medellín</t>
  </si>
  <si>
    <t>Llamamiento de garantia nulidad y restablecimiento del derecho</t>
  </si>
  <si>
    <t>Humberto De Jesus Arenas Rios</t>
  </si>
  <si>
    <t>Luz Marina Molina Pulgarin</t>
  </si>
  <si>
    <t>Juzgado 15 Laboral del Circuito de Medellín</t>
  </si>
  <si>
    <t>Pension sancion</t>
  </si>
  <si>
    <t>Hugo Humberto Jaramillo Jaramillo</t>
  </si>
  <si>
    <t>Pavimentar S.A.</t>
  </si>
  <si>
    <t>Tribunal Administrativo de Antioquia Sala Tercera de Oralidad de Medellín</t>
  </si>
  <si>
    <t>ACCIÓN CONTRACTUAL POR SINIESTRO ALTAIR</t>
  </si>
  <si>
    <t>Luz Marina Torres De Tobon</t>
  </si>
  <si>
    <t>PENSIÓN</t>
  </si>
  <si>
    <t>Maria Soraida Usme Quintero</t>
  </si>
  <si>
    <t>CONTRATOREALIDAD</t>
  </si>
  <si>
    <t>Tribunal Administrativo de Antioquia</t>
  </si>
  <si>
    <t>Declaración de Nulidad</t>
  </si>
  <si>
    <t>John Jairo Mesa Isaza</t>
  </si>
  <si>
    <t>Juzgado 14 Laboral del Circuito de Medellín</t>
  </si>
  <si>
    <t>CULPA PATRONAL</t>
  </si>
  <si>
    <t>Gabriel Jaime Rodriguez Lopez</t>
  </si>
  <si>
    <t>Antonio Estrada Tapias</t>
  </si>
  <si>
    <t>Juzgado 20 Laboral del Circuito de Medellín</t>
  </si>
  <si>
    <t>SOLICITUD PENSIÓN DE JUBILACIÓN CONVENCIONAL</t>
  </si>
  <si>
    <t>Ivan Bedoya Berrio</t>
  </si>
  <si>
    <t>Juzgado 4 Laboral del Circuito de Medellín</t>
  </si>
  <si>
    <t>SAFER AGROBIOLOGICOS S.A.S.</t>
  </si>
  <si>
    <t>DEMANDA ACCIÓN CONTRACTUAL</t>
  </si>
  <si>
    <t>Arecelly Del Socorro Henao Gomez</t>
  </si>
  <si>
    <t>JUZGADO PROMISCUO MUNICIPAL DE GIRARDOTA</t>
  </si>
  <si>
    <t>SOLIDARIDAD ASOBARBOSA CONTRATO 192 DE 2003</t>
  </si>
  <si>
    <t>Jorge Enrique Hurtado Hurtado</t>
  </si>
  <si>
    <t>Juzgado Civil del Circuito de Girardota</t>
  </si>
  <si>
    <t>SOLIDARIDAD ASOBARBOSA CONTRATO 192 DEL 25 DE NOVIEMBRE DE 2003</t>
  </si>
  <si>
    <t>William Hoyos H.</t>
  </si>
  <si>
    <t>Juzgado 1 Civil Municipal de Bello</t>
  </si>
  <si>
    <t>ejecutivo hipotecario</t>
  </si>
  <si>
    <t>Hospital General de Medellín</t>
  </si>
  <si>
    <t>Juzgado 3 Administrativo del Circuito de Medellín</t>
  </si>
  <si>
    <t>reparacion directa</t>
  </si>
  <si>
    <t>LIZ NORMA BEDOYA MOLINA</t>
  </si>
  <si>
    <t>Juzgado 3 Laboral del Circuito de Medellín</t>
  </si>
  <si>
    <t>SOLICITUD NIVELACIÓN SALARIAL</t>
  </si>
  <si>
    <t>Juzgado 5 Laboral del Circuito de Medellín</t>
  </si>
  <si>
    <t>PENSIÓN CONVENCIONAL</t>
  </si>
  <si>
    <t>Arely Del Socorro Zapata Acevedo</t>
  </si>
  <si>
    <t>Juzgado 8 Laboral del Circuito de Medellín</t>
  </si>
  <si>
    <t>Wilmar Alberto Serna Isaza</t>
  </si>
  <si>
    <t>DEMANDA CONTRATO REALIDAD</t>
  </si>
  <si>
    <t>Cobro de contribución</t>
  </si>
  <si>
    <t>Wilson Mario Quintero Quintero</t>
  </si>
  <si>
    <t>Juzgado 25 Administrativo Oral de Medellín</t>
  </si>
  <si>
    <t>DAÑO A LA SALUD/LUCRO CESANTE FUTURO/LUCRO CESANTE PASADO/MORAL SUBJETIVO DE LA VICTIMA INDIRECTA/MORAL SUBJETIVO DE LA VICTIMA INDIRECTA/MORAL SUBJETIVO DE LA VICTIMA INDIRECTA/MORAL SUBJETIVO DE LA  VICTIMA INDIRECTA/MORAL SUBJETIVA DE LA VICTIMA INDIRECTA/MORAL SUBJETIVA DE LA VICTIMA INDIRECTA/MORAL SUBJETIVO DE LA VICTIMA INDIRECTA/MORAL SUBJETIVO DE LA VICTIMA INDIRECTA</t>
  </si>
  <si>
    <t>JESÚS GREGORIO VALENCIA VALENCIA</t>
  </si>
  <si>
    <t>Juzgado 11 Laboral del Circuito de Medellín</t>
  </si>
  <si>
    <t>CAMBIO DE MODALIDAD DE TRABAJADOR PUBLICO A TRABAJADOR OFICIAL</t>
  </si>
  <si>
    <t>Jhon Dario Cano Londoño</t>
  </si>
  <si>
    <t>Juzgado 6 de Pequeñas Causas y Competencia Múltiple del Corregimiento de Santa Elena</t>
  </si>
  <si>
    <t>Reajuste de la indemnizacion de pension</t>
  </si>
  <si>
    <t>Martha Cecilia Legarda Ocampo</t>
  </si>
  <si>
    <t>Contrato realidad</t>
  </si>
  <si>
    <t>Octavio De Jesus Serna Cardona</t>
  </si>
  <si>
    <t>LIGIA STELLA SIERRA VALENCIA</t>
  </si>
  <si>
    <t>Nivelacion salarial</t>
  </si>
  <si>
    <t>JAIR IGNACIO AGUDELO ÁLVAREZ</t>
  </si>
  <si>
    <t>Juzgado 16 Laboral del Circuito de Medellín</t>
  </si>
  <si>
    <t>Paola Gomez Quintero</t>
  </si>
  <si>
    <t>Juzgado 9 Laboral del Circuito de Medellín</t>
  </si>
  <si>
    <t>AREA METROPOLITANA</t>
  </si>
  <si>
    <t>Mora en el  pago de 142 millones de pesos a favor de EMVARIAS S.A. E.S.P.</t>
  </si>
  <si>
    <t>Angela Maria Serna Mejia</t>
  </si>
  <si>
    <t>Juzgado 17 Laboral del Circuito de Medellín</t>
  </si>
  <si>
    <t>Hernando Saavedra Cataño</t>
  </si>
  <si>
    <t>REAJUSTE PENSIÓN SUTITUTIVA</t>
  </si>
  <si>
    <t>Jose Edilberto Jaramillo Arteaga</t>
  </si>
  <si>
    <t>NIVELACIÓN SALARIAL</t>
  </si>
  <si>
    <t>Jesús Antonio Murillo</t>
  </si>
  <si>
    <t>INDEMNIZACIÓN SUSTITUTIVA O DEVOLUCION DE SALDOS</t>
  </si>
  <si>
    <t>Ricardo Rodríguez Cataño</t>
  </si>
  <si>
    <t>CONTRATO REALIDAD Y SOLIDARIDAD</t>
  </si>
  <si>
    <t>Angela Maria Barrera Robledo</t>
  </si>
  <si>
    <t>INEFICACIA DE LA AFILIACIÓN</t>
  </si>
  <si>
    <t xml:space="preserve">RENÉ DE JESUS PATIÑO </t>
  </si>
  <si>
    <t>CONTRATO REALIDAD - NIVELACIÓN SALARIAL PEON DE BARRIDO</t>
  </si>
  <si>
    <t>PROCESOS "CONTRA" LABORALES CON FECHA DE INICIO ANTES DEL AÑO 2019</t>
  </si>
  <si>
    <t>PROCESOS "CONTRA" LABORALES POSIBLES Y REMOTOS</t>
  </si>
  <si>
    <t>Jefe de la Jurídica: LINA MARCELA MONTOYA GONZALEZ</t>
  </si>
  <si>
    <t xml:space="preserve">Elaborado por, Correo Electrónico y Teléfono. - catalina.maya@emvarias.com.co -  liz.bedoya@emvarias.com.co 380 36 70 - 32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</si>
</sst>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164" formatCode="_(* #,##0.00_);_(* \(#,##0.00\);_(* &quot;-&quot;??_);_(@_)"/>
    <numFmt numFmtId="165" formatCode="_ &quot;$&quot;\ * #,##0.00_ ;_ &quot;$&quot;\ * \-#,##0.00_ ;_ &quot;$&quot;\ * &quot;-&quot;??_ ;_ @_ "/>
    <numFmt numFmtId="166" formatCode="_ * #,##0.00_ ;_ * \-#,##0.00_ ;_ * &quot;-&quot;??_ ;_ @_ "/>
    <numFmt numFmtId="167" formatCode="_ [$€-2]\ * #,##0.00_ ;_ [$€-2]\ * \-#,##0.00_ ;_ [$€-2]\ * &quot;-&quot;??_ "/>
    <numFmt numFmtId="168" formatCode="_-* #,##0.00\ [$€]_-;\-* #,##0.00\ [$€]_-;_-* &quot;-&quot;??\ [$€]_-;_-@_-"/>
    <numFmt numFmtId="169" formatCode="_-* #,##0.00\ _€_-;\-* #,##0.00\ _€_-;_-* &quot;-&quot;??\ _€_-;_-@_-"/>
    <numFmt numFmtId="170" formatCode="_(* #,##0_);_(* \(#,##0\);_(* &quot;-&quot;??_);_(@_)"/>
    <numFmt numFmtId="171" formatCode="&quot;$&quot;\ #,##0"/>
    <numFmt numFmtId="172" formatCode="_ * #,##0_ ;_ * \-#,##0_ ;_ * &quot;-&quot;??_ ;_ @_ "/>
    <numFmt numFmtId="173" formatCode="_(&quot;$&quot;\ * #,##0_);_(&quot;$&quot;\ * \(#,##0\);_(&quot;$&quot;\ * &quot;-&quot;??_);_(@_)"/>
  </numFmts>
  <fonts count="41" x14ac:knownFonts="1">
    <font>
      <sz val="10"/>
      <name val="Arial"/>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u/>
      <sz val="9"/>
      <color indexed="12"/>
      <name val="Arial"/>
      <family val="2"/>
    </font>
    <font>
      <sz val="9"/>
      <name val="Arial"/>
      <family val="2"/>
    </font>
    <font>
      <b/>
      <sz val="9"/>
      <name val="Arial"/>
      <family val="2"/>
    </font>
    <font>
      <sz val="11"/>
      <color theme="1"/>
      <name val="Calibri"/>
      <family val="2"/>
      <scheme val="minor"/>
    </font>
    <font>
      <sz val="12"/>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9"/>
      <color theme="1"/>
      <name val="Arial"/>
      <family val="2"/>
    </font>
    <font>
      <sz val="9"/>
      <color theme="1"/>
      <name val="Arial"/>
      <family val="2"/>
    </font>
    <font>
      <sz val="10"/>
      <name val="Arial"/>
      <family val="2"/>
    </font>
    <font>
      <b/>
      <sz val="12"/>
      <name val="Arial"/>
      <family val="2"/>
    </font>
    <font>
      <b/>
      <sz val="11"/>
      <color theme="1"/>
      <name val="Calibri"/>
      <family val="2"/>
      <scheme val="minor"/>
    </font>
    <font>
      <sz val="9"/>
      <color indexed="81"/>
      <name val="Tahoma"/>
      <charset val="1"/>
    </font>
    <font>
      <b/>
      <sz val="11"/>
      <color rgb="FFFF0000"/>
      <name val="Calibri"/>
      <family val="2"/>
      <scheme val="minor"/>
    </font>
    <font>
      <sz val="10"/>
      <name val="Arial"/>
    </font>
    <font>
      <sz val="11"/>
      <color rgb="FFFF0000"/>
      <name val="Calibri"/>
      <family val="2"/>
      <scheme val="minor"/>
    </font>
    <font>
      <sz val="10"/>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FF"/>
        <bgColor indexed="64"/>
      </patternFill>
    </fill>
    <fill>
      <patternFill patternType="solid">
        <fgColor rgb="FFC0C0C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tint="0.79998168889431442"/>
        <bgColor indexed="64"/>
      </patternFill>
    </fill>
    <fill>
      <patternFill patternType="solid">
        <fgColor theme="5"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12"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8" fillId="21" borderId="2" applyNumberFormat="0" applyAlignment="0" applyProtection="0"/>
    <xf numFmtId="0" fontId="2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167"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6" fillId="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22" fillId="0" borderId="0" applyNumberFormat="0" applyFill="0" applyBorder="0" applyAlignment="0" applyProtection="0">
      <alignment vertical="top"/>
      <protection locked="0"/>
    </xf>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1" fillId="7" borderId="1" applyNumberFormat="0" applyAlignment="0" applyProtection="0"/>
    <xf numFmtId="0" fontId="9" fillId="0" borderId="3" applyNumberFormat="0" applyFill="0" applyAlignment="0" applyProtection="0"/>
    <xf numFmtId="164" fontId="4"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4" fillId="0" borderId="0"/>
    <xf numFmtId="0" fontId="4" fillId="0" borderId="0"/>
    <xf numFmtId="0" fontId="26" fillId="0" borderId="0"/>
    <xf numFmtId="0" fontId="4" fillId="0" borderId="0"/>
    <xf numFmtId="0" fontId="4" fillId="0" borderId="0"/>
    <xf numFmtId="0" fontId="4" fillId="0" borderId="0"/>
    <xf numFmtId="0" fontId="26" fillId="0" borderId="0"/>
    <xf numFmtId="0" fontId="4"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4" fillId="23" borderId="7" applyNumberFormat="0" applyFont="0" applyAlignment="0" applyProtection="0"/>
    <xf numFmtId="0" fontId="3" fillId="23" borderId="7" applyNumberFormat="0" applyFont="0" applyAlignment="0" applyProtection="0"/>
    <xf numFmtId="0" fontId="14" fillId="20" borderId="8" applyNumberFormat="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 fillId="20" borderId="8" applyNumberFormat="0" applyAlignment="0" applyProtection="0"/>
    <xf numFmtId="0" fontId="14" fillId="20" borderId="8" applyNumberFormat="0" applyAlignment="0" applyProtection="0"/>
    <xf numFmtId="0" fontId="14" fillId="20" borderId="8" applyNumberFormat="0" applyAlignment="0" applyProtection="0"/>
    <xf numFmtId="0" fontId="14" fillId="20" borderId="8"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15" fillId="0" borderId="0" applyNumberForma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41" fontId="38" fillId="0" borderId="0" applyFont="0" applyFill="0" applyBorder="0" applyAlignment="0" applyProtection="0"/>
  </cellStyleXfs>
  <cellXfs count="117">
    <xf numFmtId="0" fontId="0" fillId="0" borderId="0" xfId="0"/>
    <xf numFmtId="171" fontId="23" fillId="24" borderId="10" xfId="243" applyNumberFormat="1" applyFont="1" applyFill="1" applyBorder="1" applyAlignment="1" applyProtection="1">
      <alignment horizontal="center" vertical="center" wrapText="1"/>
      <protection locked="0"/>
    </xf>
    <xf numFmtId="0" fontId="24" fillId="0" borderId="0" xfId="216" applyFont="1" applyBorder="1" applyAlignment="1">
      <alignment horizontal="center" vertical="center" wrapText="1"/>
    </xf>
    <xf numFmtId="0" fontId="23" fillId="0" borderId="0" xfId="216" applyFont="1"/>
    <xf numFmtId="0" fontId="23" fillId="0" borderId="0" xfId="216" applyFont="1" applyBorder="1"/>
    <xf numFmtId="0" fontId="23" fillId="0" borderId="12" xfId="216" applyFont="1" applyBorder="1" applyAlignment="1">
      <alignment horizontal="justify" vertical="center" wrapText="1"/>
    </xf>
    <xf numFmtId="0" fontId="23" fillId="0" borderId="0" xfId="216" applyFont="1" applyAlignment="1">
      <alignment vertical="center"/>
    </xf>
    <xf numFmtId="37" fontId="23" fillId="24" borderId="10" xfId="243" applyNumberFormat="1" applyFont="1" applyFill="1" applyBorder="1" applyAlignment="1" applyProtection="1">
      <alignment horizontal="center" vertical="center" wrapText="1"/>
      <protection locked="0"/>
    </xf>
    <xf numFmtId="3" fontId="23" fillId="24" borderId="10" xfId="243" applyNumberFormat="1" applyFont="1" applyFill="1" applyBorder="1" applyAlignment="1" applyProtection="1">
      <alignment horizontal="center" vertical="center" wrapText="1"/>
      <protection locked="0"/>
    </xf>
    <xf numFmtId="171" fontId="23" fillId="0" borderId="0" xfId="216" applyNumberFormat="1" applyFont="1"/>
    <xf numFmtId="172" fontId="23" fillId="0" borderId="0" xfId="216" applyNumberFormat="1" applyFont="1" applyAlignment="1">
      <alignment vertical="center"/>
    </xf>
    <xf numFmtId="173" fontId="28" fillId="0" borderId="10" xfId="0" applyNumberFormat="1" applyFont="1" applyBorder="1"/>
    <xf numFmtId="173" fontId="29" fillId="26" borderId="10" xfId="0" applyNumberFormat="1" applyFont="1" applyFill="1" applyBorder="1" applyAlignment="1">
      <alignment horizontal="left" vertical="center"/>
    </xf>
    <xf numFmtId="173" fontId="29" fillId="26" borderId="10" xfId="0" applyNumberFormat="1" applyFont="1" applyFill="1" applyBorder="1" applyAlignment="1">
      <alignment vertical="center"/>
    </xf>
    <xf numFmtId="0" fontId="24" fillId="26" borderId="12" xfId="216" applyFont="1" applyFill="1" applyBorder="1" applyAlignment="1">
      <alignment horizontal="justify" vertical="center" wrapText="1"/>
    </xf>
    <xf numFmtId="0" fontId="24" fillId="27" borderId="12" xfId="216" applyFont="1" applyFill="1" applyBorder="1" applyAlignment="1">
      <alignment horizontal="justify" vertical="center" wrapText="1"/>
    </xf>
    <xf numFmtId="171" fontId="23" fillId="24" borderId="11" xfId="243" applyNumberFormat="1" applyFont="1" applyFill="1" applyBorder="1" applyAlignment="1" applyProtection="1">
      <alignment horizontal="center" vertical="center" wrapText="1"/>
      <protection locked="0"/>
    </xf>
    <xf numFmtId="37" fontId="23" fillId="24" borderId="11" xfId="243" applyNumberFormat="1" applyFont="1" applyFill="1" applyBorder="1" applyAlignment="1" applyProtection="1">
      <alignment horizontal="center" vertical="center" wrapText="1"/>
      <protection locked="0"/>
    </xf>
    <xf numFmtId="173" fontId="29" fillId="27" borderId="10" xfId="0" applyNumberFormat="1" applyFont="1" applyFill="1" applyBorder="1" applyAlignment="1">
      <alignment vertical="center"/>
    </xf>
    <xf numFmtId="173" fontId="30" fillId="27" borderId="10" xfId="0" applyNumberFormat="1" applyFont="1" applyFill="1" applyBorder="1" applyAlignment="1">
      <alignment horizontal="left" vertical="center" wrapText="1"/>
    </xf>
    <xf numFmtId="171" fontId="23" fillId="27" borderId="10" xfId="243" applyNumberFormat="1" applyFont="1" applyFill="1" applyBorder="1" applyAlignment="1" applyProtection="1">
      <alignment horizontal="center" vertical="center" wrapText="1"/>
      <protection locked="0"/>
    </xf>
    <xf numFmtId="171" fontId="24" fillId="26" borderId="10" xfId="243" applyNumberFormat="1" applyFont="1" applyFill="1" applyBorder="1" applyAlignment="1" applyProtection="1">
      <alignment horizontal="center" vertical="center" wrapText="1"/>
      <protection locked="0"/>
    </xf>
    <xf numFmtId="173" fontId="24" fillId="26" borderId="12" xfId="216" applyNumberFormat="1" applyFont="1" applyFill="1" applyBorder="1" applyAlignment="1">
      <alignment horizontal="justify" vertical="center" wrapText="1"/>
    </xf>
    <xf numFmtId="173" fontId="28" fillId="0" borderId="10" xfId="0" applyNumberFormat="1" applyFont="1" applyBorder="1" applyAlignment="1">
      <alignment vertical="center"/>
    </xf>
    <xf numFmtId="171" fontId="24" fillId="26" borderId="10" xfId="243" applyNumberFormat="1" applyFont="1" applyFill="1" applyBorder="1" applyAlignment="1" applyProtection="1">
      <alignment horizontal="left" vertical="center" wrapText="1"/>
      <protection locked="0"/>
    </xf>
    <xf numFmtId="173" fontId="31" fillId="26" borderId="10" xfId="0" applyNumberFormat="1" applyFont="1" applyFill="1" applyBorder="1" applyAlignment="1">
      <alignment horizontal="left" vertical="center"/>
    </xf>
    <xf numFmtId="173" fontId="32" fillId="0" borderId="10" xfId="0" applyNumberFormat="1" applyFont="1" applyBorder="1"/>
    <xf numFmtId="173" fontId="31" fillId="27" borderId="10" xfId="0" applyNumberFormat="1" applyFont="1" applyFill="1" applyBorder="1" applyAlignment="1">
      <alignment vertical="center"/>
    </xf>
    <xf numFmtId="171" fontId="23" fillId="28" borderId="10" xfId="243" applyNumberFormat="1" applyFont="1" applyFill="1" applyBorder="1" applyAlignment="1" applyProtection="1">
      <alignment horizontal="center" vertical="center" wrapText="1"/>
      <protection locked="0"/>
    </xf>
    <xf numFmtId="0" fontId="23" fillId="28" borderId="10" xfId="216" applyFont="1" applyFill="1" applyBorder="1"/>
    <xf numFmtId="171" fontId="23" fillId="28" borderId="11" xfId="243" applyNumberFormat="1" applyFont="1" applyFill="1" applyBorder="1" applyAlignment="1" applyProtection="1">
      <alignment horizontal="center" vertical="center" wrapText="1"/>
      <protection locked="0"/>
    </xf>
    <xf numFmtId="171" fontId="24" fillId="26" borderId="11" xfId="243" applyNumberFormat="1" applyFont="1" applyFill="1" applyBorder="1" applyAlignment="1" applyProtection="1">
      <alignment horizontal="center" vertical="center" wrapText="1"/>
      <protection locked="0"/>
    </xf>
    <xf numFmtId="171" fontId="24" fillId="28" borderId="10" xfId="243" applyNumberFormat="1" applyFont="1" applyFill="1" applyBorder="1" applyAlignment="1" applyProtection="1">
      <alignment horizontal="center" vertical="center" wrapText="1"/>
      <protection locked="0"/>
    </xf>
    <xf numFmtId="0" fontId="24" fillId="0" borderId="0" xfId="216" applyFont="1" applyFill="1" applyBorder="1" applyAlignment="1">
      <alignment horizontal="center" vertical="center" wrapText="1"/>
    </xf>
    <xf numFmtId="173" fontId="27" fillId="25" borderId="10" xfId="320" applyNumberFormat="1" applyFont="1" applyFill="1" applyBorder="1" applyAlignment="1">
      <alignment horizontal="left" vertical="center" wrapText="1"/>
    </xf>
    <xf numFmtId="173" fontId="27" fillId="25" borderId="18" xfId="320" applyNumberFormat="1" applyFont="1" applyFill="1" applyBorder="1" applyAlignment="1">
      <alignment horizontal="left" vertical="center" wrapText="1"/>
    </xf>
    <xf numFmtId="173" fontId="30" fillId="27" borderId="10" xfId="320" applyNumberFormat="1" applyFont="1" applyFill="1" applyBorder="1" applyAlignment="1">
      <alignment horizontal="left" vertical="center" wrapText="1"/>
    </xf>
    <xf numFmtId="172" fontId="23" fillId="0" borderId="0" xfId="321" applyNumberFormat="1" applyFont="1"/>
    <xf numFmtId="0" fontId="24" fillId="0" borderId="12" xfId="216" applyFont="1" applyBorder="1" applyAlignment="1">
      <alignment horizontal="justify" vertical="center" wrapText="1"/>
    </xf>
    <xf numFmtId="20" fontId="24" fillId="0" borderId="12" xfId="216" applyNumberFormat="1" applyFont="1" applyFill="1" applyBorder="1" applyAlignment="1">
      <alignment horizontal="justify" vertical="center" wrapText="1"/>
    </xf>
    <xf numFmtId="0" fontId="29" fillId="0" borderId="10" xfId="0" applyFont="1" applyFill="1" applyBorder="1" applyAlignment="1">
      <alignment horizontal="justify" vertical="center" wrapText="1"/>
    </xf>
    <xf numFmtId="0" fontId="23" fillId="0" borderId="10" xfId="216" applyFont="1" applyFill="1" applyBorder="1" applyAlignment="1">
      <alignment vertical="center"/>
    </xf>
    <xf numFmtId="0" fontId="31" fillId="0" borderId="10" xfId="0" applyFont="1" applyFill="1" applyBorder="1" applyAlignment="1">
      <alignment horizontal="justify" vertical="center" wrapText="1"/>
    </xf>
    <xf numFmtId="0" fontId="23" fillId="0" borderId="10" xfId="216" applyFont="1" applyFill="1" applyBorder="1"/>
    <xf numFmtId="0" fontId="23" fillId="0" borderId="11" xfId="216" applyFont="1" applyFill="1" applyBorder="1" applyAlignment="1">
      <alignment vertical="center"/>
    </xf>
    <xf numFmtId="0" fontId="24" fillId="0" borderId="12" xfId="216" applyFont="1" applyFill="1" applyBorder="1" applyAlignment="1">
      <alignment horizontal="justify" vertical="center" wrapText="1"/>
    </xf>
    <xf numFmtId="173" fontId="1" fillId="0" borderId="10" xfId="320" applyNumberFormat="1" applyFont="1" applyFill="1" applyBorder="1" applyAlignment="1">
      <alignment horizontal="left" vertical="center" wrapText="1"/>
    </xf>
    <xf numFmtId="14" fontId="0" fillId="0" borderId="0" xfId="0" applyNumberFormat="1"/>
    <xf numFmtId="49" fontId="0" fillId="0" borderId="0" xfId="0" applyNumberFormat="1"/>
    <xf numFmtId="0" fontId="24" fillId="0" borderId="10" xfId="216" applyFont="1" applyFill="1" applyBorder="1" applyAlignment="1">
      <alignment horizontal="center" vertical="center" wrapText="1"/>
    </xf>
    <xf numFmtId="0" fontId="24" fillId="0" borderId="11" xfId="216" applyFont="1" applyFill="1" applyBorder="1" applyAlignment="1">
      <alignment horizontal="center" vertical="center" wrapText="1"/>
    </xf>
    <xf numFmtId="0" fontId="1" fillId="0" borderId="0" xfId="216" applyFont="1"/>
    <xf numFmtId="173" fontId="1" fillId="0" borderId="0" xfId="216" applyNumberFormat="1" applyFont="1"/>
    <xf numFmtId="1" fontId="35" fillId="0" borderId="10" xfId="0" applyNumberFormat="1" applyFont="1" applyBorder="1" applyAlignment="1">
      <alignment horizontal="center" wrapText="1"/>
    </xf>
    <xf numFmtId="41" fontId="35" fillId="29" borderId="10" xfId="322" applyFont="1" applyFill="1" applyBorder="1" applyAlignment="1">
      <alignment horizontal="center" wrapText="1"/>
    </xf>
    <xf numFmtId="0" fontId="0" fillId="0" borderId="0" xfId="0" applyNumberFormat="1"/>
    <xf numFmtId="41" fontId="0" fillId="29" borderId="0" xfId="322" applyFont="1" applyFill="1"/>
    <xf numFmtId="41" fontId="0" fillId="0" borderId="0" xfId="322" applyFont="1" applyFill="1"/>
    <xf numFmtId="0" fontId="0" fillId="30" borderId="0" xfId="0" applyNumberFormat="1" applyFill="1"/>
    <xf numFmtId="49" fontId="0" fillId="30" borderId="0" xfId="0" applyNumberFormat="1" applyFill="1"/>
    <xf numFmtId="41" fontId="0" fillId="30" borderId="0" xfId="322" applyFont="1" applyFill="1"/>
    <xf numFmtId="14" fontId="0" fillId="30" borderId="0" xfId="0" applyNumberFormat="1" applyFill="1"/>
    <xf numFmtId="41" fontId="0" fillId="29" borderId="16" xfId="322" applyFont="1" applyFill="1" applyBorder="1"/>
    <xf numFmtId="1" fontId="0" fillId="0" borderId="0" xfId="0" applyNumberFormat="1"/>
    <xf numFmtId="41" fontId="35" fillId="29" borderId="0" xfId="0" applyNumberFormat="1" applyFont="1" applyFill="1"/>
    <xf numFmtId="41" fontId="35" fillId="0" borderId="0" xfId="0" applyNumberFormat="1" applyFont="1" applyFill="1"/>
    <xf numFmtId="0" fontId="0" fillId="0" borderId="0" xfId="0" applyFill="1"/>
    <xf numFmtId="41" fontId="0" fillId="0" borderId="0" xfId="0" applyNumberFormat="1"/>
    <xf numFmtId="0" fontId="40" fillId="0" borderId="0" xfId="0" applyFont="1"/>
    <xf numFmtId="14" fontId="40" fillId="0" borderId="0" xfId="0" applyNumberFormat="1" applyFont="1"/>
    <xf numFmtId="49" fontId="40" fillId="0" borderId="0" xfId="0" applyNumberFormat="1" applyFont="1"/>
    <xf numFmtId="1" fontId="37" fillId="0" borderId="10" xfId="0" applyNumberFormat="1" applyFont="1" applyBorder="1" applyAlignment="1">
      <alignment horizontal="center" wrapText="1"/>
    </xf>
    <xf numFmtId="41" fontId="40" fillId="29" borderId="0" xfId="322" applyFont="1" applyFill="1"/>
    <xf numFmtId="41" fontId="39" fillId="29" borderId="10" xfId="322" applyFont="1" applyFill="1" applyBorder="1"/>
    <xf numFmtId="1" fontId="39" fillId="0" borderId="10" xfId="0" applyNumberFormat="1" applyFont="1" applyBorder="1" applyAlignment="1">
      <alignment horizontal="center" wrapText="1"/>
    </xf>
    <xf numFmtId="41" fontId="40" fillId="0" borderId="0" xfId="322" applyFont="1"/>
    <xf numFmtId="41" fontId="40" fillId="30" borderId="0" xfId="322" applyFont="1" applyFill="1"/>
    <xf numFmtId="49" fontId="40" fillId="30" borderId="0" xfId="0" applyNumberFormat="1" applyFont="1" applyFill="1"/>
    <xf numFmtId="0" fontId="1" fillId="0" borderId="0" xfId="0" applyFont="1"/>
    <xf numFmtId="41" fontId="1" fillId="0" borderId="0" xfId="322" applyFont="1" applyFill="1"/>
    <xf numFmtId="173" fontId="1" fillId="25" borderId="10" xfId="320" applyNumberFormat="1" applyFont="1" applyFill="1" applyBorder="1" applyAlignment="1">
      <alignment horizontal="left" vertical="center" wrapText="1"/>
    </xf>
    <xf numFmtId="173" fontId="1" fillId="0" borderId="10" xfId="0" applyNumberFormat="1" applyFont="1" applyBorder="1" applyAlignment="1">
      <alignment vertical="center"/>
    </xf>
    <xf numFmtId="173" fontId="1" fillId="0" borderId="10" xfId="0" applyNumberFormat="1" applyFont="1" applyBorder="1"/>
    <xf numFmtId="173" fontId="23" fillId="0" borderId="10" xfId="0" applyNumberFormat="1" applyFont="1" applyBorder="1"/>
    <xf numFmtId="165" fontId="1" fillId="25" borderId="10" xfId="320" applyFont="1" applyFill="1" applyBorder="1" applyAlignment="1">
      <alignment horizontal="left" vertical="center" wrapText="1"/>
    </xf>
    <xf numFmtId="49" fontId="23" fillId="28" borderId="18" xfId="216" applyNumberFormat="1" applyFont="1" applyFill="1" applyBorder="1" applyAlignment="1">
      <alignment horizontal="center" vertical="center" wrapText="1"/>
    </xf>
    <xf numFmtId="49" fontId="23" fillId="28" borderId="20" xfId="216" applyNumberFormat="1" applyFont="1" applyFill="1" applyBorder="1" applyAlignment="1">
      <alignment horizontal="center" vertical="center" wrapText="1"/>
    </xf>
    <xf numFmtId="49" fontId="23" fillId="28" borderId="21" xfId="216" applyNumberFormat="1" applyFont="1" applyFill="1" applyBorder="1" applyAlignment="1">
      <alignment horizontal="center" vertical="center" wrapText="1"/>
    </xf>
    <xf numFmtId="0" fontId="23" fillId="0" borderId="0" xfId="216" applyFont="1" applyAlignment="1">
      <alignment horizontal="center" vertical="center"/>
    </xf>
    <xf numFmtId="0" fontId="23" fillId="0" borderId="12" xfId="216" applyFont="1" applyBorder="1" applyAlignment="1">
      <alignment horizontal="center" vertical="center" wrapText="1"/>
    </xf>
    <xf numFmtId="0" fontId="23" fillId="0" borderId="19" xfId="216" applyFont="1" applyBorder="1" applyAlignment="1">
      <alignment horizontal="center" vertical="center" wrapText="1"/>
    </xf>
    <xf numFmtId="0" fontId="23" fillId="0" borderId="11" xfId="216" applyFont="1" applyBorder="1" applyAlignment="1">
      <alignment horizontal="center" vertical="center" wrapText="1"/>
    </xf>
    <xf numFmtId="0" fontId="34" fillId="0" borderId="12" xfId="216" applyFont="1" applyBorder="1" applyAlignment="1">
      <alignment horizontal="justify" vertical="center" wrapText="1"/>
    </xf>
    <xf numFmtId="0" fontId="34" fillId="0" borderId="19" xfId="216" applyFont="1" applyBorder="1" applyAlignment="1">
      <alignment horizontal="justify" vertical="center" wrapText="1"/>
    </xf>
    <xf numFmtId="0" fontId="34" fillId="0" borderId="11" xfId="216" applyFont="1" applyBorder="1" applyAlignment="1">
      <alignment horizontal="justify" vertical="center" wrapText="1"/>
    </xf>
    <xf numFmtId="0" fontId="24" fillId="0" borderId="15" xfId="216" applyFont="1" applyFill="1" applyBorder="1" applyAlignment="1">
      <alignment horizontal="center" vertical="center" wrapText="1"/>
    </xf>
    <xf numFmtId="0" fontId="24" fillId="0" borderId="16" xfId="216" applyFont="1" applyFill="1" applyBorder="1" applyAlignment="1">
      <alignment horizontal="center" vertical="center" wrapText="1"/>
    </xf>
    <xf numFmtId="0" fontId="24" fillId="0" borderId="13" xfId="216" applyFont="1" applyFill="1" applyBorder="1" applyAlignment="1">
      <alignment horizontal="center" vertical="center" wrapText="1"/>
    </xf>
    <xf numFmtId="0" fontId="24" fillId="0" borderId="14" xfId="216" applyFont="1" applyFill="1" applyBorder="1" applyAlignment="1">
      <alignment horizontal="center" vertical="center" wrapText="1"/>
    </xf>
    <xf numFmtId="0" fontId="24" fillId="0" borderId="17" xfId="216" applyFont="1" applyFill="1" applyBorder="1" applyAlignment="1">
      <alignment horizontal="center" vertical="center" wrapText="1"/>
    </xf>
    <xf numFmtId="0" fontId="24" fillId="0" borderId="18" xfId="216" applyFont="1" applyFill="1" applyBorder="1" applyAlignment="1">
      <alignment horizontal="center" vertical="center" wrapText="1"/>
    </xf>
    <xf numFmtId="0" fontId="24" fillId="0" borderId="20" xfId="216" applyFont="1" applyFill="1" applyBorder="1" applyAlignment="1">
      <alignment horizontal="center" vertical="center" wrapText="1"/>
    </xf>
    <xf numFmtId="0" fontId="24" fillId="0" borderId="21" xfId="216" applyFont="1" applyFill="1" applyBorder="1" applyAlignment="1">
      <alignment horizontal="center" vertical="center" wrapText="1"/>
    </xf>
    <xf numFmtId="0" fontId="24" fillId="0" borderId="10" xfId="216" applyFont="1" applyFill="1" applyBorder="1" applyAlignment="1">
      <alignment horizontal="center" vertical="center" wrapText="1"/>
    </xf>
    <xf numFmtId="0" fontId="24" fillId="0" borderId="12" xfId="216" applyFont="1" applyFill="1" applyBorder="1" applyAlignment="1">
      <alignment horizontal="center" vertical="center" wrapText="1"/>
    </xf>
    <xf numFmtId="0" fontId="24" fillId="0" borderId="11" xfId="216" applyFont="1" applyFill="1" applyBorder="1" applyAlignment="1">
      <alignment horizontal="center" vertical="center" wrapText="1"/>
    </xf>
    <xf numFmtId="0" fontId="24" fillId="0" borderId="20" xfId="216" applyFont="1" applyBorder="1" applyAlignment="1">
      <alignment horizontal="center" vertical="center" wrapText="1"/>
    </xf>
    <xf numFmtId="0" fontId="23" fillId="0" borderId="21" xfId="216" applyFont="1" applyBorder="1" applyAlignment="1">
      <alignment horizontal="center" vertical="center" wrapText="1"/>
    </xf>
    <xf numFmtId="0" fontId="1" fillId="0" borderId="12" xfId="224" applyFont="1" applyBorder="1" applyAlignment="1">
      <alignment horizontal="justify" vertical="center"/>
    </xf>
    <xf numFmtId="0" fontId="1" fillId="0" borderId="19" xfId="224" applyFont="1" applyBorder="1" applyAlignment="1">
      <alignment horizontal="justify" vertical="center"/>
    </xf>
    <xf numFmtId="0" fontId="1" fillId="0" borderId="11" xfId="224" applyFont="1" applyBorder="1" applyAlignment="1">
      <alignment horizontal="justify" vertical="center"/>
    </xf>
    <xf numFmtId="0" fontId="34" fillId="0" borderId="10" xfId="216" applyFont="1" applyFill="1" applyBorder="1" applyAlignment="1">
      <alignment horizontal="center" vertical="center" wrapText="1"/>
    </xf>
    <xf numFmtId="0" fontId="2" fillId="0" borderId="10" xfId="216" applyFont="1" applyFill="1" applyBorder="1" applyAlignment="1">
      <alignment horizontal="center" vertical="center" wrapText="1"/>
    </xf>
    <xf numFmtId="0" fontId="2" fillId="0" borderId="10" xfId="216" applyFont="1" applyFill="1" applyBorder="1" applyAlignment="1">
      <alignment horizontal="left" vertical="center" wrapText="1"/>
    </xf>
    <xf numFmtId="0" fontId="34" fillId="0" borderId="1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1" xfId="0" applyFont="1" applyBorder="1" applyAlignment="1">
      <alignment horizontal="center" vertical="center" wrapText="1"/>
    </xf>
  </cellXfs>
  <cellStyles count="323">
    <cellStyle name="20% - Accent1" xfId="1"/>
    <cellStyle name="20% - Accent2" xfId="2"/>
    <cellStyle name="20% - Accent3" xfId="3"/>
    <cellStyle name="20% - Accent4" xfId="4"/>
    <cellStyle name="20% - Accent5" xfId="5"/>
    <cellStyle name="20% - Accent6" xfId="6"/>
    <cellStyle name="20% - Énfasis1 2" xfId="7"/>
    <cellStyle name="20% - Énfasis1 2 2" xfId="8"/>
    <cellStyle name="20% - Énfasis1 2_7720 vigencias_futuras aguas de uraba 2010" xfId="9"/>
    <cellStyle name="20% - Énfasis1 3" xfId="10"/>
    <cellStyle name="20% - Énfasis1 4" xfId="11"/>
    <cellStyle name="20% - Énfasis2 2" xfId="12"/>
    <cellStyle name="20% - Énfasis2 2 2" xfId="13"/>
    <cellStyle name="20% - Énfasis2 2_7720 vigencias_futuras aguas de uraba 2010" xfId="14"/>
    <cellStyle name="20% - Énfasis2 3" xfId="15"/>
    <cellStyle name="20% - Énfasis2 4" xfId="16"/>
    <cellStyle name="20% - Énfasis3 2" xfId="17"/>
    <cellStyle name="20% - Énfasis3 2 2" xfId="18"/>
    <cellStyle name="20% - Énfasis3 2_7720 vigencias_futuras aguas de uraba 2010" xfId="19"/>
    <cellStyle name="20% - Énfasis3 3" xfId="20"/>
    <cellStyle name="20% - Énfasis3 4" xfId="21"/>
    <cellStyle name="20% - Énfasis4 2" xfId="22"/>
    <cellStyle name="20% - Énfasis4 2 2" xfId="23"/>
    <cellStyle name="20% - Énfasis4 2_7720 vigencias_futuras aguas de uraba 2010" xfId="24"/>
    <cellStyle name="20% - Énfasis4 3" xfId="25"/>
    <cellStyle name="20% - Énfasis4 4" xfId="26"/>
    <cellStyle name="20% - Énfasis5 2" xfId="27"/>
    <cellStyle name="20% - Énfasis5 2 2" xfId="28"/>
    <cellStyle name="20% - Énfasis5 2_7720 vigencias_futuras aguas de uraba 2010" xfId="29"/>
    <cellStyle name="20% - Énfasis5 3" xfId="30"/>
    <cellStyle name="20% - Énfasis5 4" xfId="31"/>
    <cellStyle name="20% - Énfasis6 2" xfId="32"/>
    <cellStyle name="20% - Énfasis6 2 2" xfId="33"/>
    <cellStyle name="20% - Énfasis6 2_7720 vigencias_futuras aguas de uraba 2010" xfId="34"/>
    <cellStyle name="20% - Énfasis6 3" xfId="35"/>
    <cellStyle name="20% - Énfasis6 4" xfId="36"/>
    <cellStyle name="40% - Accent1" xfId="37"/>
    <cellStyle name="40% - Accent2" xfId="38"/>
    <cellStyle name="40% - Accent3" xfId="39"/>
    <cellStyle name="40% - Accent4" xfId="40"/>
    <cellStyle name="40% - Accent5" xfId="41"/>
    <cellStyle name="40% - Accent6" xfId="42"/>
    <cellStyle name="40% - Énfasis1 2" xfId="43"/>
    <cellStyle name="40% - Énfasis1 2 2" xfId="44"/>
    <cellStyle name="40% - Énfasis1 2_7720 vigencias_futuras aguas de uraba 2010" xfId="45"/>
    <cellStyle name="40% - Énfasis1 3" xfId="46"/>
    <cellStyle name="40% - Énfasis1 4" xfId="47"/>
    <cellStyle name="40% - Énfasis2 2" xfId="48"/>
    <cellStyle name="40% - Énfasis2 2 2" xfId="49"/>
    <cellStyle name="40% - Énfasis2 2_7720 vigencias_futuras aguas de uraba 2010" xfId="50"/>
    <cellStyle name="40% - Énfasis2 3" xfId="51"/>
    <cellStyle name="40% - Énfasis2 4" xfId="52"/>
    <cellStyle name="40% - Énfasis3 2" xfId="53"/>
    <cellStyle name="40% - Énfasis3 2 2" xfId="54"/>
    <cellStyle name="40% - Énfasis3 2_7720 vigencias_futuras aguas de uraba 2010" xfId="55"/>
    <cellStyle name="40% - Énfasis3 3" xfId="56"/>
    <cellStyle name="40% - Énfasis3 4" xfId="57"/>
    <cellStyle name="40% - Énfasis4 2" xfId="58"/>
    <cellStyle name="40% - Énfasis4 2 2" xfId="59"/>
    <cellStyle name="40% - Énfasis4 2_7720 vigencias_futuras aguas de uraba 2010" xfId="60"/>
    <cellStyle name="40% - Énfasis4 3" xfId="61"/>
    <cellStyle name="40% - Énfasis4 4" xfId="62"/>
    <cellStyle name="40% - Énfasis5 2" xfId="63"/>
    <cellStyle name="40% - Énfasis5 2 2" xfId="64"/>
    <cellStyle name="40% - Énfasis5 2_7720 vigencias_futuras aguas de uraba 2010" xfId="65"/>
    <cellStyle name="40% - Énfasis5 3" xfId="66"/>
    <cellStyle name="40% - Énfasis5 4" xfId="67"/>
    <cellStyle name="40% - Énfasis6 2" xfId="68"/>
    <cellStyle name="40% - Énfasis6 2 2" xfId="69"/>
    <cellStyle name="40% - Énfasis6 2_7720 vigencias_futuras aguas de uraba 2010" xfId="70"/>
    <cellStyle name="40% - Énfasis6 3" xfId="71"/>
    <cellStyle name="40% - Énfasis6 4" xfId="72"/>
    <cellStyle name="60% - Accent1" xfId="73"/>
    <cellStyle name="60% - Accent2" xfId="74"/>
    <cellStyle name="60% - Accent3" xfId="75"/>
    <cellStyle name="60% - Accent4" xfId="76"/>
    <cellStyle name="60% - Accent5" xfId="77"/>
    <cellStyle name="60% - Accent6" xfId="78"/>
    <cellStyle name="60% - Énfasis1 2" xfId="79"/>
    <cellStyle name="60% - Énfasis1 2 2" xfId="80"/>
    <cellStyle name="60% - Énfasis1 2_Libro1" xfId="81"/>
    <cellStyle name="60% - Énfasis1 3" xfId="82"/>
    <cellStyle name="60% - Énfasis1 4" xfId="83"/>
    <cellStyle name="60% - Énfasis2 2" xfId="84"/>
    <cellStyle name="60% - Énfasis2 2 2" xfId="85"/>
    <cellStyle name="60% - Énfasis2 2_Libro1" xfId="86"/>
    <cellStyle name="60% - Énfasis2 3" xfId="87"/>
    <cellStyle name="60% - Énfasis2 4" xfId="88"/>
    <cellStyle name="60% - Énfasis3 2" xfId="89"/>
    <cellStyle name="60% - Énfasis3 2 2" xfId="90"/>
    <cellStyle name="60% - Énfasis3 2_Libro1" xfId="91"/>
    <cellStyle name="60% - Énfasis3 3" xfId="92"/>
    <cellStyle name="60% - Énfasis3 4" xfId="93"/>
    <cellStyle name="60% - Énfasis4 2" xfId="94"/>
    <cellStyle name="60% - Énfasis4 2 2" xfId="95"/>
    <cellStyle name="60% - Énfasis4 2_Libro1" xfId="96"/>
    <cellStyle name="60% - Énfasis4 3" xfId="97"/>
    <cellStyle name="60% - Énfasis4 4" xfId="98"/>
    <cellStyle name="60% - Énfasis5 2" xfId="99"/>
    <cellStyle name="60% - Énfasis5 2 2" xfId="100"/>
    <cellStyle name="60% - Énfasis5 2_Libro1" xfId="101"/>
    <cellStyle name="60% - Énfasis5 3" xfId="102"/>
    <cellStyle name="60% - Énfasis5 4" xfId="103"/>
    <cellStyle name="60% - Énfasis6 2" xfId="104"/>
    <cellStyle name="60% - Énfasis6 2 2" xfId="105"/>
    <cellStyle name="60% - Énfasis6 2_Libro1" xfId="106"/>
    <cellStyle name="60% - Énfasis6 3" xfId="107"/>
    <cellStyle name="60% - Énfasis6 4" xfId="108"/>
    <cellStyle name="Accent1" xfId="109"/>
    <cellStyle name="Accent2" xfId="110"/>
    <cellStyle name="Accent3" xfId="111"/>
    <cellStyle name="Accent4" xfId="112"/>
    <cellStyle name="Accent5" xfId="113"/>
    <cellStyle name="Accent6" xfId="114"/>
    <cellStyle name="Bad" xfId="115"/>
    <cellStyle name="Buena 2" xfId="116"/>
    <cellStyle name="Buena 2 2" xfId="117"/>
    <cellStyle name="Buena 2_Libro1" xfId="118"/>
    <cellStyle name="Buena 3" xfId="119"/>
    <cellStyle name="Buena 4" xfId="120"/>
    <cellStyle name="Calculation" xfId="121"/>
    <cellStyle name="Cálculo 2" xfId="122"/>
    <cellStyle name="Cálculo 2 2" xfId="123"/>
    <cellStyle name="Cálculo 2_2. 2 F21 Fenecimientos 2010 AGR" xfId="124"/>
    <cellStyle name="Cálculo 3" xfId="125"/>
    <cellStyle name="Cálculo 4" xfId="126"/>
    <cellStyle name="Celda de comprobación 2" xfId="127"/>
    <cellStyle name="Celda de comprobación 2 2" xfId="128"/>
    <cellStyle name="Celda de comprobación 2_2. 2 F21 Fenecimientos 2010 AGR" xfId="129"/>
    <cellStyle name="Celda de comprobación 3" xfId="130"/>
    <cellStyle name="Celda de comprobación 4" xfId="131"/>
    <cellStyle name="Celda vinculada 2" xfId="132"/>
    <cellStyle name="Celda vinculada 2 2" xfId="133"/>
    <cellStyle name="Celda vinculada 2_2. 2 F21 Fenecimientos 2010 AGR" xfId="134"/>
    <cellStyle name="Celda vinculada 3" xfId="135"/>
    <cellStyle name="Celda vinculada 4" xfId="136"/>
    <cellStyle name="Check Cell" xfId="137"/>
    <cellStyle name="Diseño" xfId="138"/>
    <cellStyle name="Encabezado 4 2" xfId="139"/>
    <cellStyle name="Encabezado 4 2 2" xfId="140"/>
    <cellStyle name="Encabezado 4 2_Libro1" xfId="141"/>
    <cellStyle name="Encabezado 4 3" xfId="142"/>
    <cellStyle name="Encabezado 4 4" xfId="143"/>
    <cellStyle name="Énfasis1 2" xfId="144"/>
    <cellStyle name="Énfasis1 2 2" xfId="145"/>
    <cellStyle name="Énfasis1 2_Libro1" xfId="146"/>
    <cellStyle name="Énfasis1 3" xfId="147"/>
    <cellStyle name="Énfasis1 4" xfId="148"/>
    <cellStyle name="Énfasis2 2" xfId="149"/>
    <cellStyle name="Énfasis2 2 2" xfId="150"/>
    <cellStyle name="Énfasis2 2_Libro1" xfId="151"/>
    <cellStyle name="Énfasis2 3" xfId="152"/>
    <cellStyle name="Énfasis2 4" xfId="153"/>
    <cellStyle name="Énfasis3 2" xfId="154"/>
    <cellStyle name="Énfasis3 2 2" xfId="155"/>
    <cellStyle name="Énfasis3 2_Libro1" xfId="156"/>
    <cellStyle name="Énfasis3 3" xfId="157"/>
    <cellStyle name="Énfasis3 4" xfId="158"/>
    <cellStyle name="Énfasis4 2" xfId="159"/>
    <cellStyle name="Énfasis4 2 2" xfId="160"/>
    <cellStyle name="Énfasis4 2_Libro1" xfId="161"/>
    <cellStyle name="Énfasis4 3" xfId="162"/>
    <cellStyle name="Énfasis4 4" xfId="163"/>
    <cellStyle name="Énfasis5 2" xfId="164"/>
    <cellStyle name="Énfasis5 2 2" xfId="165"/>
    <cellStyle name="Énfasis5 2_Libro1" xfId="166"/>
    <cellStyle name="Énfasis5 3" xfId="167"/>
    <cellStyle name="Énfasis5 4" xfId="168"/>
    <cellStyle name="Énfasis6 2" xfId="169"/>
    <cellStyle name="Énfasis6 2 2" xfId="170"/>
    <cellStyle name="Énfasis6 2_Libro1" xfId="171"/>
    <cellStyle name="Énfasis6 3" xfId="172"/>
    <cellStyle name="Énfasis6 4" xfId="173"/>
    <cellStyle name="Entrada 2" xfId="174"/>
    <cellStyle name="Entrada 2 2" xfId="175"/>
    <cellStyle name="Entrada 2_2. 2 F21 Fenecimientos 2010 AGR" xfId="176"/>
    <cellStyle name="Entrada 3" xfId="177"/>
    <cellStyle name="Entrada 4" xfId="178"/>
    <cellStyle name="Euro" xfId="179"/>
    <cellStyle name="Euro 2" xfId="180"/>
    <cellStyle name="Euro 3" xfId="181"/>
    <cellStyle name="Euro_1 7715 vigencias_futuras MUNICIPIO MEDELLÍN" xfId="182"/>
    <cellStyle name="Explanatory Text" xfId="183"/>
    <cellStyle name="Good" xfId="184"/>
    <cellStyle name="Heading 1" xfId="185"/>
    <cellStyle name="Heading 2" xfId="186"/>
    <cellStyle name="Heading 3" xfId="187"/>
    <cellStyle name="Heading 4" xfId="188"/>
    <cellStyle name="Hipervínculo 2" xfId="189"/>
    <cellStyle name="Incorrecto 2" xfId="190"/>
    <cellStyle name="Incorrecto 2 2" xfId="191"/>
    <cellStyle name="Incorrecto 2_Libro1" xfId="192"/>
    <cellStyle name="Incorrecto 3" xfId="193"/>
    <cellStyle name="Incorrecto 4" xfId="194"/>
    <cellStyle name="Input" xfId="195"/>
    <cellStyle name="Linked Cell" xfId="196"/>
    <cellStyle name="Millares [0]" xfId="322" builtinId="6"/>
    <cellStyle name="Millares 2" xfId="197"/>
    <cellStyle name="Millares 2 2" xfId="198"/>
    <cellStyle name="Millares 2 3" xfId="199"/>
    <cellStyle name="Millares 2 4" xfId="200"/>
    <cellStyle name="Millares 2 6" xfId="201"/>
    <cellStyle name="Millares 2_1 7715 vigencias_futuras MUNICIPIO MEDELLÍN" xfId="202"/>
    <cellStyle name="Millares 3" xfId="203"/>
    <cellStyle name="Millares 4" xfId="204"/>
    <cellStyle name="Millares 4 4" xfId="205"/>
    <cellStyle name="Millares 5" xfId="206"/>
    <cellStyle name="Millares 6" xfId="321"/>
    <cellStyle name="Moneda 2" xfId="207"/>
    <cellStyle name="Moneda 2 2" xfId="208"/>
    <cellStyle name="Moneda 2 3" xfId="209"/>
    <cellStyle name="Moneda 3" xfId="210"/>
    <cellStyle name="Moneda 4" xfId="320"/>
    <cellStyle name="Neutral 2" xfId="211"/>
    <cellStyle name="Neutral 2 2" xfId="212"/>
    <cellStyle name="Neutral 2_Libro1" xfId="213"/>
    <cellStyle name="Neutral 3" xfId="214"/>
    <cellStyle name="Neutral 4" xfId="215"/>
    <cellStyle name="Normal" xfId="0" builtinId="0"/>
    <cellStyle name="Normal 10" xfId="216"/>
    <cellStyle name="Normal 11" xfId="217"/>
    <cellStyle name="Normal 12" xfId="218"/>
    <cellStyle name="Normal 13" xfId="219"/>
    <cellStyle name="Normal 14" xfId="220"/>
    <cellStyle name="Normal 15" xfId="221"/>
    <cellStyle name="Normal 17" xfId="222"/>
    <cellStyle name="Normal 19" xfId="223"/>
    <cellStyle name="Normal 2" xfId="224"/>
    <cellStyle name="Normal 2 2" xfId="225"/>
    <cellStyle name="Normal 2 2 2" xfId="226"/>
    <cellStyle name="Normal 2 2 3" xfId="227"/>
    <cellStyle name="Normal 2 2 4" xfId="228"/>
    <cellStyle name="Normal 2 2 5" xfId="229"/>
    <cellStyle name="Normal 2 2_1 7715 vigencias_futuras MUNICIPIO MEDELLÍN" xfId="230"/>
    <cellStyle name="Normal 2 3" xfId="231"/>
    <cellStyle name="Normal 2 4" xfId="232"/>
    <cellStyle name="Normal 2 5" xfId="233"/>
    <cellStyle name="Normal 2 6" xfId="234"/>
    <cellStyle name="Normal 2_1 7715 vigencias_futuras MUNICIPIO MEDELLÍN" xfId="235"/>
    <cellStyle name="Normal 20" xfId="236"/>
    <cellStyle name="Normal 22" xfId="237"/>
    <cellStyle name="Normal 24" xfId="238"/>
    <cellStyle name="Normal 26" xfId="239"/>
    <cellStyle name="Normal 27" xfId="240"/>
    <cellStyle name="Normal 28" xfId="241"/>
    <cellStyle name="Normal 29" xfId="242"/>
    <cellStyle name="Normal 3" xfId="243"/>
    <cellStyle name="Normal 3 2" xfId="244"/>
    <cellStyle name="Normal 3_Consolidado Vigencias Futuras 2010" xfId="245"/>
    <cellStyle name="Normal 4" xfId="246"/>
    <cellStyle name="Normal 4 2" xfId="247"/>
    <cellStyle name="Normal 4 3" xfId="248"/>
    <cellStyle name="Normal 4 4" xfId="249"/>
    <cellStyle name="Normal 4 5" xfId="250"/>
    <cellStyle name="Normal 4_1 7715 vigencias_futuras MUNICIPIO MEDELLÍN" xfId="251"/>
    <cellStyle name="Normal 5" xfId="252"/>
    <cellStyle name="Normal 5 2" xfId="253"/>
    <cellStyle name="Normal 5 3" xfId="254"/>
    <cellStyle name="Normal 5 4" xfId="255"/>
    <cellStyle name="Normal 6" xfId="256"/>
    <cellStyle name="Normal 7" xfId="257"/>
    <cellStyle name="Normal 8" xfId="258"/>
    <cellStyle name="Notas 2" xfId="259"/>
    <cellStyle name="Notas 2 2" xfId="260"/>
    <cellStyle name="Notas 2 3" xfId="261"/>
    <cellStyle name="Notas 2 4" xfId="262"/>
    <cellStyle name="Notas 2_7718  F24 Contratación AGR listoCARMEN" xfId="263"/>
    <cellStyle name="Notas 3" xfId="264"/>
    <cellStyle name="Notas 4" xfId="265"/>
    <cellStyle name="Note" xfId="266"/>
    <cellStyle name="Output" xfId="267"/>
    <cellStyle name="Porcentaje 2" xfId="268"/>
    <cellStyle name="Porcentual 2" xfId="269"/>
    <cellStyle name="Porcentual 2 2" xfId="270"/>
    <cellStyle name="Porcentual 2 3" xfId="271"/>
    <cellStyle name="Porcentual 2 4" xfId="272"/>
    <cellStyle name="Porcentual 3" xfId="273"/>
    <cellStyle name="Porcentual 3 2" xfId="274"/>
    <cellStyle name="Porcentual 3 3" xfId="275"/>
    <cellStyle name="Porcentual 4" xfId="276"/>
    <cellStyle name="Porcentual 5" xfId="277"/>
    <cellStyle name="Salida 2" xfId="278"/>
    <cellStyle name="Salida 2 2" xfId="279"/>
    <cellStyle name="Salida 2_2. 2 F21 Fenecimientos 2010 AGR" xfId="280"/>
    <cellStyle name="Salida 3" xfId="281"/>
    <cellStyle name="Salida 4" xfId="282"/>
    <cellStyle name="Texto de advertencia 2" xfId="283"/>
    <cellStyle name="Texto de advertencia 2 2" xfId="284"/>
    <cellStyle name="Texto de advertencia 2_Libro1" xfId="285"/>
    <cellStyle name="Texto de advertencia 3" xfId="286"/>
    <cellStyle name="Texto de advertencia 4" xfId="287"/>
    <cellStyle name="Texto explicativo 2" xfId="288"/>
    <cellStyle name="Texto explicativo 2 2" xfId="289"/>
    <cellStyle name="Texto explicativo 2_Libro1" xfId="290"/>
    <cellStyle name="Texto explicativo 3" xfId="291"/>
    <cellStyle name="Texto explicativo 4" xfId="292"/>
    <cellStyle name="Title" xfId="293"/>
    <cellStyle name="Título 1 2" xfId="294"/>
    <cellStyle name="Título 1 2 2" xfId="295"/>
    <cellStyle name="Título 1 2_2. 2 F21 Fenecimientos 2010 AGR" xfId="296"/>
    <cellStyle name="Título 1 3" xfId="297"/>
    <cellStyle name="Título 1 4" xfId="298"/>
    <cellStyle name="Título 2 2" xfId="299"/>
    <cellStyle name="Título 2 2 2" xfId="300"/>
    <cellStyle name="Título 2 2_2. 2 F21 Fenecimientos 2010 AGR" xfId="301"/>
    <cellStyle name="Título 2 3" xfId="302"/>
    <cellStyle name="Título 2 4" xfId="303"/>
    <cellStyle name="Título 3 2" xfId="304"/>
    <cellStyle name="Título 3 2 2" xfId="305"/>
    <cellStyle name="Título 3 2_2. 2 F21 Fenecimientos 2010 AGR" xfId="306"/>
    <cellStyle name="Título 3 3" xfId="307"/>
    <cellStyle name="Título 3 4" xfId="308"/>
    <cellStyle name="Título 4" xfId="309"/>
    <cellStyle name="Título 4 2" xfId="310"/>
    <cellStyle name="Título 4_Libro1" xfId="311"/>
    <cellStyle name="Título 5" xfId="312"/>
    <cellStyle name="Título 6" xfId="313"/>
    <cellStyle name="Total 2" xfId="314"/>
    <cellStyle name="Total 2 2" xfId="315"/>
    <cellStyle name="Total 2_2. 2 F21 Fenecimientos 2010 AGR" xfId="316"/>
    <cellStyle name="Total 3" xfId="317"/>
    <cellStyle name="Total 4" xfId="318"/>
    <cellStyle name="Warning Text" xfId="3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14</xdr:col>
      <xdr:colOff>457200</xdr:colOff>
      <xdr:row>0</xdr:row>
      <xdr:rowOff>85725</xdr:rowOff>
    </xdr:from>
    <xdr:ext cx="1009757" cy="426913"/>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16200" y="85725"/>
          <a:ext cx="1009757" cy="42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143</xdr:row>
      <xdr:rowOff>0</xdr:rowOff>
    </xdr:from>
    <xdr:to>
      <xdr:col>13</xdr:col>
      <xdr:colOff>190500</xdr:colOff>
      <xdr:row>177</xdr:row>
      <xdr:rowOff>142875</xdr:rowOff>
    </xdr:to>
    <xdr:pic>
      <xdr:nvPicPr>
        <xdr:cNvPr id="3" name="Imagen 2"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23488650"/>
          <a:ext cx="10572750" cy="564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85725</xdr:rowOff>
        </xdr:from>
        <xdr:to>
          <xdr:col>15</xdr:col>
          <xdr:colOff>381000</xdr:colOff>
          <xdr:row>49</xdr:row>
          <xdr:rowOff>104775</xdr:rowOff>
        </xdr:to>
        <xdr:sp macro="" textlink="">
          <xdr:nvSpPr>
            <xdr:cNvPr id="83969" name="Object 1" hidden="1">
              <a:extLst>
                <a:ext uri="{63B3BB69-23CF-44E3-9099-C40C66FF867C}">
                  <a14:compatExt spid="_x0000_s839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rojasmu\AppData\Local\Microsoft\Windows\INetCache\IE\UF2EVAY8\CNC\Formato%20Contralor&#237;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27"/>
  <sheetViews>
    <sheetView tabSelected="1" topLeftCell="F10" workbookViewId="0">
      <selection activeCell="N15" sqref="N15"/>
    </sheetView>
  </sheetViews>
  <sheetFormatPr baseColWidth="10" defaultRowHeight="12.75" x14ac:dyDescent="0.2"/>
  <cols>
    <col min="1" max="1" width="3.7109375" style="51" customWidth="1"/>
    <col min="2" max="2" width="23.85546875" style="51" customWidth="1"/>
    <col min="3" max="3" width="18.85546875" style="51" customWidth="1"/>
    <col min="4" max="4" width="17.42578125" style="51" customWidth="1"/>
    <col min="5" max="6" width="19.140625" style="51" customWidth="1"/>
    <col min="7" max="7" width="17.5703125" style="51" customWidth="1"/>
    <col min="8" max="8" width="13.140625" style="51" customWidth="1"/>
    <col min="9" max="9" width="12.140625" style="51" customWidth="1"/>
    <col min="10" max="10" width="11.28515625" style="51" customWidth="1"/>
    <col min="11" max="11" width="9.85546875" style="51" customWidth="1"/>
    <col min="12" max="12" width="15.5703125" style="51" customWidth="1"/>
    <col min="13" max="13" width="17.5703125" style="51" customWidth="1"/>
    <col min="14" max="14" width="15.42578125" style="51" customWidth="1"/>
    <col min="15" max="15" width="17.140625" style="51" customWidth="1"/>
    <col min="16" max="16" width="19.42578125" style="51" customWidth="1"/>
    <col min="17" max="17" width="8.85546875" style="51" customWidth="1"/>
    <col min="18" max="18" width="17.85546875" style="51" bestFit="1" customWidth="1"/>
    <col min="19" max="19" width="15.85546875" style="51" customWidth="1"/>
    <col min="20" max="20" width="18.28515625" style="51" customWidth="1"/>
    <col min="21" max="16384" width="11.42578125" style="51"/>
  </cols>
  <sheetData>
    <row r="1" spans="2:20" ht="15.75" x14ac:dyDescent="0.2">
      <c r="B1" s="108" t="s">
        <v>36</v>
      </c>
      <c r="C1" s="109"/>
      <c r="D1" s="110"/>
      <c r="E1" s="111" t="s">
        <v>35</v>
      </c>
      <c r="F1" s="111"/>
      <c r="G1" s="111"/>
      <c r="H1" s="111"/>
      <c r="I1" s="111"/>
      <c r="J1" s="111"/>
      <c r="K1" s="111"/>
      <c r="L1" s="111"/>
      <c r="M1" s="111"/>
      <c r="N1" s="111"/>
      <c r="O1" s="112"/>
      <c r="P1" s="112"/>
    </row>
    <row r="2" spans="2:20" ht="30.75" customHeight="1" x14ac:dyDescent="0.2">
      <c r="B2" s="108" t="s">
        <v>27</v>
      </c>
      <c r="C2" s="109"/>
      <c r="D2" s="110"/>
      <c r="E2" s="112" t="s">
        <v>28</v>
      </c>
      <c r="F2" s="112"/>
      <c r="G2" s="112"/>
      <c r="H2" s="112"/>
      <c r="I2" s="112"/>
      <c r="J2" s="112"/>
      <c r="K2" s="112"/>
      <c r="L2" s="112"/>
      <c r="M2" s="112"/>
      <c r="N2" s="112"/>
      <c r="O2" s="113" t="s">
        <v>29</v>
      </c>
      <c r="P2" s="113"/>
    </row>
    <row r="3" spans="2:20" s="3" customFormat="1" ht="12" x14ac:dyDescent="0.2">
      <c r="B3" s="106" t="s">
        <v>16</v>
      </c>
      <c r="C3" s="100" t="s">
        <v>11</v>
      </c>
      <c r="D3" s="100" t="s">
        <v>12</v>
      </c>
      <c r="E3" s="100" t="s">
        <v>13</v>
      </c>
      <c r="F3" s="100" t="s">
        <v>14</v>
      </c>
      <c r="G3" s="100" t="s">
        <v>15</v>
      </c>
      <c r="H3" s="95" t="s">
        <v>17</v>
      </c>
      <c r="I3" s="96"/>
      <c r="J3" s="96"/>
      <c r="K3" s="96"/>
      <c r="L3" s="97" t="s">
        <v>21</v>
      </c>
      <c r="M3" s="98"/>
      <c r="N3" s="100" t="s">
        <v>24</v>
      </c>
      <c r="O3" s="100" t="s">
        <v>25</v>
      </c>
      <c r="P3" s="103" t="s">
        <v>26</v>
      </c>
      <c r="Q3" s="2"/>
    </row>
    <row r="4" spans="2:20" s="3" customFormat="1" ht="12" x14ac:dyDescent="0.2">
      <c r="B4" s="106"/>
      <c r="C4" s="101"/>
      <c r="D4" s="101"/>
      <c r="E4" s="101"/>
      <c r="F4" s="101"/>
      <c r="G4" s="101"/>
      <c r="H4" s="104" t="s">
        <v>18</v>
      </c>
      <c r="I4" s="105"/>
      <c r="J4" s="104" t="s">
        <v>34</v>
      </c>
      <c r="K4" s="105"/>
      <c r="L4" s="96"/>
      <c r="M4" s="99"/>
      <c r="N4" s="101"/>
      <c r="O4" s="101"/>
      <c r="P4" s="103"/>
      <c r="Q4" s="2"/>
    </row>
    <row r="5" spans="2:20" s="3" customFormat="1" ht="24" x14ac:dyDescent="0.2">
      <c r="B5" s="107"/>
      <c r="C5" s="102"/>
      <c r="D5" s="102"/>
      <c r="E5" s="102"/>
      <c r="F5" s="102"/>
      <c r="G5" s="102"/>
      <c r="H5" s="49" t="s">
        <v>20</v>
      </c>
      <c r="I5" s="50" t="s">
        <v>19</v>
      </c>
      <c r="J5" s="49" t="s">
        <v>20</v>
      </c>
      <c r="K5" s="50" t="s">
        <v>19</v>
      </c>
      <c r="L5" s="33" t="s">
        <v>22</v>
      </c>
      <c r="M5" s="49" t="s">
        <v>23</v>
      </c>
      <c r="N5" s="102"/>
      <c r="O5" s="102"/>
      <c r="P5" s="103"/>
      <c r="Q5" s="2"/>
    </row>
    <row r="6" spans="2:20" s="3" customFormat="1" ht="24" x14ac:dyDescent="0.2">
      <c r="B6" s="45" t="s">
        <v>30</v>
      </c>
      <c r="C6" s="15"/>
      <c r="D6" s="15"/>
      <c r="E6" s="15"/>
      <c r="F6" s="15"/>
      <c r="G6" s="20"/>
      <c r="H6" s="20"/>
      <c r="I6" s="20"/>
      <c r="J6" s="28"/>
      <c r="K6" s="29"/>
      <c r="L6" s="30"/>
      <c r="M6" s="28"/>
      <c r="N6" s="28"/>
      <c r="O6" s="28"/>
      <c r="P6" s="85" t="s">
        <v>56</v>
      </c>
      <c r="Q6" s="4"/>
    </row>
    <row r="7" spans="2:20" s="3" customFormat="1" ht="15" customHeight="1" x14ac:dyDescent="0.2">
      <c r="B7" s="5" t="s">
        <v>0</v>
      </c>
      <c r="C7" s="34"/>
      <c r="D7" s="34">
        <f>+'Soporte '!E9+'Soporte '!E10+'Soporte '!E11+'Soporte '!E12+'Soporte '!E14</f>
        <v>118508221.78999999</v>
      </c>
      <c r="E7" s="34"/>
      <c r="F7" s="34">
        <f>+'Soporte '!E112</f>
        <v>18527954.760000002</v>
      </c>
      <c r="G7" s="11">
        <f>+C7+D7+E7+F7</f>
        <v>137036176.54999998</v>
      </c>
      <c r="H7" s="11"/>
      <c r="I7" s="11"/>
      <c r="J7" s="11"/>
      <c r="K7" s="11"/>
      <c r="L7" s="16">
        <f>+'Soporte '!E9+'Soporte '!E10+'Soporte '!E11+'Soporte '!E14+'Soporte '!E112</f>
        <v>110411375.09</v>
      </c>
      <c r="M7" s="1"/>
      <c r="N7" s="1"/>
      <c r="O7" s="1"/>
      <c r="P7" s="86"/>
      <c r="Q7" s="4"/>
    </row>
    <row r="8" spans="2:20" s="3" customFormat="1" x14ac:dyDescent="0.2">
      <c r="B8" s="5" t="s">
        <v>1</v>
      </c>
      <c r="C8" s="34"/>
      <c r="D8" s="34">
        <f>+'Soporte '!E3+'Soporte '!E4+'Soporte '!E13+'Soporte '!E44+'Soporte '!E49+'Soporte '!E54+'Soporte '!E64+'Soporte '!E83+'Soporte '!E84+'Soporte '!E86+'Soporte '!E101+'Soporte '!E104+'Soporte '!E109</f>
        <v>26592045918.620003</v>
      </c>
      <c r="E8" s="34"/>
      <c r="F8" s="34">
        <f>+'Soporte '!E113+'Soporte '!E118+'Soporte '!E127</f>
        <v>1638982159.01</v>
      </c>
      <c r="G8" s="11">
        <f t="shared" ref="G8:G11" si="0">+C8+D8+E8+F8</f>
        <v>28231028077.630001</v>
      </c>
      <c r="H8" s="1"/>
      <c r="I8" s="11"/>
      <c r="J8" s="1"/>
      <c r="K8" s="11"/>
      <c r="L8" s="17">
        <f>+'Soporte '!E3+'Soporte '!E4+'Soporte '!E13+'Soporte '!E44+'Soporte '!E49+'Soporte '!E54+'Soporte '!E64+'Soporte '!E83+'Soporte '!E84+'Soporte '!E86+'Soporte '!E101+'Soporte '!E104+'Soporte '!E109+'Soporte '!E113+'Soporte '!E118+'Soporte '!E127</f>
        <v>28231028077.630005</v>
      </c>
      <c r="M8" s="1"/>
      <c r="N8" s="1"/>
      <c r="O8" s="1"/>
      <c r="P8" s="86"/>
      <c r="Q8" s="4"/>
      <c r="T8" s="6"/>
    </row>
    <row r="9" spans="2:20" s="3" customFormat="1" x14ac:dyDescent="0.2">
      <c r="B9" s="5" t="s">
        <v>2</v>
      </c>
      <c r="C9" s="34"/>
      <c r="D9" s="34"/>
      <c r="E9" s="34"/>
      <c r="F9" s="34"/>
      <c r="G9" s="11">
        <f t="shared" si="0"/>
        <v>0</v>
      </c>
      <c r="H9" s="11"/>
      <c r="I9" s="11"/>
      <c r="J9" s="11"/>
      <c r="K9" s="11"/>
      <c r="L9" s="16"/>
      <c r="M9" s="1"/>
      <c r="N9" s="1"/>
      <c r="O9" s="1"/>
      <c r="P9" s="86"/>
      <c r="Q9" s="4"/>
      <c r="T9" s="88"/>
    </row>
    <row r="10" spans="2:20" s="3" customFormat="1" x14ac:dyDescent="0.2">
      <c r="B10" s="5" t="s">
        <v>3</v>
      </c>
      <c r="C10" s="34"/>
      <c r="D10" s="34"/>
      <c r="E10" s="34"/>
      <c r="F10" s="34"/>
      <c r="G10" s="11">
        <f t="shared" si="0"/>
        <v>0</v>
      </c>
      <c r="H10" s="11"/>
      <c r="I10" s="11"/>
      <c r="J10" s="11"/>
      <c r="K10" s="11"/>
      <c r="L10" s="17"/>
      <c r="M10" s="1"/>
      <c r="N10" s="1"/>
      <c r="O10" s="1"/>
      <c r="P10" s="86"/>
      <c r="Q10" s="4"/>
      <c r="T10" s="88"/>
    </row>
    <row r="11" spans="2:20" s="3" customFormat="1" x14ac:dyDescent="0.2">
      <c r="B11" s="5" t="s">
        <v>4</v>
      </c>
      <c r="C11" s="34"/>
      <c r="D11" s="34"/>
      <c r="E11" s="34"/>
      <c r="F11" s="34"/>
      <c r="G11" s="11">
        <f t="shared" si="0"/>
        <v>0</v>
      </c>
      <c r="H11" s="11"/>
      <c r="I11" s="11"/>
      <c r="J11" s="11"/>
      <c r="K11" s="11"/>
      <c r="L11" s="16"/>
      <c r="M11" s="1"/>
      <c r="N11" s="1"/>
      <c r="O11" s="1"/>
      <c r="P11" s="86"/>
      <c r="Q11" s="4"/>
    </row>
    <row r="12" spans="2:20" s="3" customFormat="1" ht="15" customHeight="1" x14ac:dyDescent="0.2">
      <c r="B12" s="14" t="s">
        <v>32</v>
      </c>
      <c r="C12" s="12">
        <f>SUM(C7:C11)</f>
        <v>0</v>
      </c>
      <c r="D12" s="12">
        <f>SUM(D7:D11)</f>
        <v>26710554140.410004</v>
      </c>
      <c r="E12" s="12">
        <f>SUM(E7:E11)</f>
        <v>0</v>
      </c>
      <c r="F12" s="12">
        <f>SUM(F7:F11)</f>
        <v>1657510113.77</v>
      </c>
      <c r="G12" s="13">
        <f>+D12+F12</f>
        <v>28368064254.180004</v>
      </c>
      <c r="H12" s="21">
        <f>SUM(H6:H11)</f>
        <v>0</v>
      </c>
      <c r="I12" s="21">
        <f>SUM(I6:I11)</f>
        <v>0</v>
      </c>
      <c r="J12" s="25">
        <f>SUM(J7:J11)</f>
        <v>0</v>
      </c>
      <c r="K12" s="25">
        <f>SUM(K7:K11)</f>
        <v>0</v>
      </c>
      <c r="L12" s="31">
        <f>SUM(L7:L11)</f>
        <v>28341439452.720005</v>
      </c>
      <c r="M12" s="31">
        <f>SUM(M7:M11)</f>
        <v>0</v>
      </c>
      <c r="N12" s="21"/>
      <c r="O12" s="21">
        <f>SUM(O6:O11)</f>
        <v>0</v>
      </c>
      <c r="P12" s="86"/>
      <c r="Q12" s="4"/>
    </row>
    <row r="13" spans="2:20" s="3" customFormat="1" ht="24" x14ac:dyDescent="0.2">
      <c r="B13" s="39" t="s">
        <v>31</v>
      </c>
      <c r="C13" s="40"/>
      <c r="D13" s="40"/>
      <c r="E13" s="40"/>
      <c r="F13" s="40"/>
      <c r="G13" s="40"/>
      <c r="H13" s="41"/>
      <c r="I13" s="41"/>
      <c r="J13" s="42"/>
      <c r="K13" s="43"/>
      <c r="L13" s="44"/>
      <c r="M13" s="41"/>
      <c r="N13" s="41"/>
      <c r="O13" s="41"/>
      <c r="P13" s="86"/>
      <c r="Q13" s="4"/>
    </row>
    <row r="14" spans="2:20" s="3" customFormat="1" ht="15" customHeight="1" x14ac:dyDescent="0.2">
      <c r="B14" s="5" t="s">
        <v>5</v>
      </c>
      <c r="C14" s="80"/>
      <c r="D14" s="80">
        <f>+'Soporte '!E111</f>
        <v>20630688.93</v>
      </c>
      <c r="E14" s="80"/>
      <c r="F14" s="80"/>
      <c r="G14" s="81">
        <f>+C14+D14+E14+F14</f>
        <v>20630688.93</v>
      </c>
      <c r="H14" s="82"/>
      <c r="I14" s="82"/>
      <c r="J14" s="83"/>
      <c r="K14" s="83"/>
      <c r="L14" s="16"/>
      <c r="M14" s="1">
        <f>+'Soporte '!E111</f>
        <v>20630688.93</v>
      </c>
      <c r="N14" s="1"/>
      <c r="O14" s="1"/>
      <c r="P14" s="86"/>
      <c r="Q14" s="4"/>
    </row>
    <row r="15" spans="2:20" s="3" customFormat="1" x14ac:dyDescent="0.2">
      <c r="B15" s="5" t="s">
        <v>6</v>
      </c>
      <c r="C15" s="80"/>
      <c r="D15" s="80">
        <f>+'Soporte '!E2+'Soporte '!E6+'Soporte '!E7+'Soporte '!E16+'Soporte '!E17+'Soporte '!E18+'Soporte '!E19+'Soporte '!E21+'Soporte '!E47+'Soporte '!E52+'Soporte '!E68+'Soporte '!E69+'Soporte '!E70+'Soporte '!E87+'Soporte '!E89+'Soporte '!E119</f>
        <v>25151179380.410007</v>
      </c>
      <c r="E15" s="80"/>
      <c r="F15" s="80"/>
      <c r="G15" s="81">
        <f t="shared" ref="G15:G19" si="1">+C15+D15+E15+F15</f>
        <v>25151179380.410007</v>
      </c>
      <c r="H15" s="82"/>
      <c r="I15" s="82"/>
      <c r="J15" s="83"/>
      <c r="K15" s="82"/>
      <c r="L15" s="16"/>
      <c r="M15" s="7">
        <f>+'Soporte '!E2+'Soporte '!E6+'Soporte '!E7+'Soporte '!E16+'Soporte '!E17+'Soporte '!E18+'Soporte '!E19+'Soporte '!E21+'Soporte '!E47+'Soporte '!E52+'Soporte '!E68+'Soporte '!E69+'Soporte '!E70+'Soporte '!E87+'Soporte '!E89+'Soporte '!E119</f>
        <v>25151179380.410007</v>
      </c>
      <c r="N15" s="8"/>
      <c r="O15" s="82"/>
      <c r="P15" s="86"/>
      <c r="Q15" s="4"/>
    </row>
    <row r="16" spans="2:20" s="3" customFormat="1" x14ac:dyDescent="0.2">
      <c r="B16" s="5" t="s">
        <v>7</v>
      </c>
      <c r="C16" s="84"/>
      <c r="D16" s="84"/>
      <c r="E16" s="80"/>
      <c r="F16" s="80"/>
      <c r="G16" s="81">
        <f t="shared" si="1"/>
        <v>0</v>
      </c>
      <c r="H16" s="82"/>
      <c r="I16" s="82"/>
      <c r="J16" s="83"/>
      <c r="K16" s="83"/>
      <c r="L16" s="16"/>
      <c r="M16" s="1"/>
      <c r="N16" s="1"/>
      <c r="O16" s="83"/>
      <c r="P16" s="86"/>
      <c r="Q16" s="4"/>
    </row>
    <row r="17" spans="2:18" s="3" customFormat="1" x14ac:dyDescent="0.2">
      <c r="B17" s="5" t="s">
        <v>8</v>
      </c>
      <c r="C17" s="84"/>
      <c r="D17" s="84"/>
      <c r="E17" s="80"/>
      <c r="F17" s="80"/>
      <c r="G17" s="81">
        <f t="shared" si="1"/>
        <v>0</v>
      </c>
      <c r="H17" s="82"/>
      <c r="I17" s="82"/>
      <c r="J17" s="83"/>
      <c r="K17" s="83"/>
      <c r="L17" s="16"/>
      <c r="M17" s="7"/>
      <c r="N17" s="8"/>
      <c r="O17" s="83"/>
      <c r="P17" s="86"/>
      <c r="Q17" s="4"/>
    </row>
    <row r="18" spans="2:18" s="3" customFormat="1" x14ac:dyDescent="0.2">
      <c r="B18" s="5" t="s">
        <v>9</v>
      </c>
      <c r="C18" s="46"/>
      <c r="D18" s="46">
        <f>+'Soporte '!E138</f>
        <v>7738065231.3500023</v>
      </c>
      <c r="E18" s="46"/>
      <c r="F18" s="46">
        <f>+'Soporte '!E115+'Soporte '!E120+'Soporte '!E122+'Soporte '!E123+'Soporte '!E124+'Soporte '!E125+'Soporte '!E126+'Soporte '!E130+'Soporte '!E131+'Soporte '!E132+'Soporte '!E133+'Soporte '!E134</f>
        <v>1419748294.5700002</v>
      </c>
      <c r="G18" s="81">
        <f t="shared" si="1"/>
        <v>9157813525.920002</v>
      </c>
      <c r="H18" s="82"/>
      <c r="I18" s="82"/>
      <c r="J18" s="83"/>
      <c r="K18" s="82"/>
      <c r="L18" s="16"/>
      <c r="M18" s="7">
        <f>+'Soporte '!E139</f>
        <v>6012658568.539999</v>
      </c>
      <c r="N18" s="8">
        <f>+'Soporte '!E24+'Soporte '!E27+'Soporte '!E32+'Soporte '!E33+'Soporte '!E36+'Soporte '!E38+'Soporte '!E42+'Soporte '!E43+'Soporte '!E45+'Soporte '!E46+'Soporte '!E55+'Soporte '!E56+'Soporte '!E57+'Soporte '!E58+'Soporte '!E59+'Soporte '!E65+'Soporte '!E80+'Soporte '!E94+'Soporte '!E99+'Soporte '!E102+'Soporte '!E107+'Soporte '!E114+'Soporte '!E131</f>
        <v>3145154957.3800001</v>
      </c>
      <c r="O18" s="82">
        <v>46490104</v>
      </c>
      <c r="P18" s="86"/>
      <c r="Q18" s="4"/>
    </row>
    <row r="19" spans="2:18" s="3" customFormat="1" x14ac:dyDescent="0.2">
      <c r="B19" s="5" t="s">
        <v>10</v>
      </c>
      <c r="C19" s="35"/>
      <c r="D19" s="35"/>
      <c r="E19" s="34"/>
      <c r="F19" s="34"/>
      <c r="G19" s="23">
        <f t="shared" si="1"/>
        <v>0</v>
      </c>
      <c r="H19" s="11"/>
      <c r="I19" s="11"/>
      <c r="J19" s="26"/>
      <c r="K19" s="26"/>
      <c r="L19" s="16"/>
      <c r="M19" s="1"/>
      <c r="N19" s="1"/>
      <c r="O19" s="1"/>
      <c r="P19" s="86"/>
      <c r="Q19" s="4"/>
    </row>
    <row r="20" spans="2:18" s="3" customFormat="1" ht="15" customHeight="1" x14ac:dyDescent="0.2">
      <c r="B20" s="38" t="s">
        <v>32</v>
      </c>
      <c r="C20" s="36"/>
      <c r="D20" s="36"/>
      <c r="E20" s="18"/>
      <c r="F20" s="18"/>
      <c r="G20" s="19">
        <f>SUM(G14:G19)</f>
        <v>34329623595.26001</v>
      </c>
      <c r="H20" s="18">
        <f>SUM(H14:H19)</f>
        <v>0</v>
      </c>
      <c r="I20" s="18">
        <f>SUM(I14:I19)</f>
        <v>0</v>
      </c>
      <c r="J20" s="27">
        <f>SUM(J14:J19)</f>
        <v>0</v>
      </c>
      <c r="K20" s="18">
        <f>SUM(K14:K19)</f>
        <v>0</v>
      </c>
      <c r="L20" s="30"/>
      <c r="M20" s="32">
        <f>SUM(M14:M19)</f>
        <v>31184468637.880005</v>
      </c>
      <c r="N20" s="32"/>
      <c r="O20" s="28"/>
      <c r="P20" s="86"/>
      <c r="Q20" s="4"/>
    </row>
    <row r="21" spans="2:18" s="3" customFormat="1" ht="12" x14ac:dyDescent="0.2">
      <c r="B21" s="38" t="s">
        <v>33</v>
      </c>
      <c r="C21" s="22"/>
      <c r="D21" s="22"/>
      <c r="E21" s="22"/>
      <c r="F21" s="22"/>
      <c r="G21" s="21">
        <f t="shared" ref="G21:L21" si="2">+G12+G20</f>
        <v>62697687849.440018</v>
      </c>
      <c r="H21" s="21">
        <f t="shared" si="2"/>
        <v>0</v>
      </c>
      <c r="I21" s="21">
        <f t="shared" si="2"/>
        <v>0</v>
      </c>
      <c r="J21" s="24">
        <f t="shared" si="2"/>
        <v>0</v>
      </c>
      <c r="K21" s="21">
        <f t="shared" si="2"/>
        <v>0</v>
      </c>
      <c r="L21" s="31">
        <f t="shared" si="2"/>
        <v>28341439452.720005</v>
      </c>
      <c r="M21" s="21">
        <f>+M12+M20</f>
        <v>31184468637.880005</v>
      </c>
      <c r="N21" s="21"/>
      <c r="O21" s="21"/>
      <c r="P21" s="87"/>
      <c r="Q21" s="4"/>
      <c r="R21" s="37"/>
    </row>
    <row r="22" spans="2:18" s="3" customFormat="1" ht="12" x14ac:dyDescent="0.2">
      <c r="B22" s="89"/>
      <c r="C22" s="90"/>
      <c r="D22" s="90"/>
      <c r="E22" s="90"/>
      <c r="F22" s="90"/>
      <c r="G22" s="90"/>
      <c r="H22" s="90"/>
      <c r="I22" s="90"/>
      <c r="J22" s="90"/>
      <c r="K22" s="91"/>
      <c r="L22" s="89"/>
      <c r="M22" s="90"/>
      <c r="N22" s="90"/>
      <c r="O22" s="90"/>
      <c r="P22" s="91"/>
      <c r="R22" s="9"/>
    </row>
    <row r="23" spans="2:18" s="3" customFormat="1" ht="13.5" customHeight="1" x14ac:dyDescent="0.2">
      <c r="B23" s="92" t="s">
        <v>390</v>
      </c>
      <c r="C23" s="93"/>
      <c r="D23" s="93"/>
      <c r="E23" s="93"/>
      <c r="F23" s="93"/>
      <c r="G23" s="93"/>
      <c r="H23" s="94"/>
      <c r="I23" s="93" t="s">
        <v>391</v>
      </c>
      <c r="J23" s="93"/>
      <c r="K23" s="93"/>
      <c r="L23" s="93"/>
      <c r="M23" s="93"/>
      <c r="N23" s="93"/>
      <c r="O23" s="93"/>
      <c r="P23" s="94"/>
      <c r="R23" s="10"/>
    </row>
    <row r="25" spans="2:18" x14ac:dyDescent="0.2">
      <c r="L25" s="52"/>
    </row>
    <row r="26" spans="2:18" x14ac:dyDescent="0.2">
      <c r="C26" s="52"/>
      <c r="M26" s="52"/>
    </row>
    <row r="27" spans="2:18" x14ac:dyDescent="0.2">
      <c r="C27" s="52"/>
      <c r="F27" s="52"/>
    </row>
  </sheetData>
  <mergeCells count="25">
    <mergeCell ref="G3:G5"/>
    <mergeCell ref="B1:D1"/>
    <mergeCell ref="E1:N1"/>
    <mergeCell ref="O1:P1"/>
    <mergeCell ref="B2:D2"/>
    <mergeCell ref="E2:N2"/>
    <mergeCell ref="O2:P2"/>
    <mergeCell ref="B3:B5"/>
    <mergeCell ref="C3:C5"/>
    <mergeCell ref="D3:D5"/>
    <mergeCell ref="E3:E5"/>
    <mergeCell ref="F3:F5"/>
    <mergeCell ref="H3:K3"/>
    <mergeCell ref="L3:M4"/>
    <mergeCell ref="N3:N5"/>
    <mergeCell ref="O3:O5"/>
    <mergeCell ref="P3:P5"/>
    <mergeCell ref="H4:I4"/>
    <mergeCell ref="J4:K4"/>
    <mergeCell ref="P6:P21"/>
    <mergeCell ref="T9:T10"/>
    <mergeCell ref="B22:K22"/>
    <mergeCell ref="L22:P22"/>
    <mergeCell ref="B23:H23"/>
    <mergeCell ref="I23:P2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opLeftCell="B1" workbookViewId="0">
      <selection activeCell="E135" sqref="E135"/>
    </sheetView>
  </sheetViews>
  <sheetFormatPr baseColWidth="10" defaultRowHeight="12.75" x14ac:dyDescent="0.2"/>
  <cols>
    <col min="1" max="1" width="19.42578125" style="63" customWidth="1"/>
    <col min="3" max="3" width="9" customWidth="1"/>
    <col min="4" max="4" width="16.7109375" customWidth="1"/>
    <col min="5" max="5" width="17.5703125" style="75" customWidth="1"/>
    <col min="6" max="7" width="18.7109375" style="66" customWidth="1"/>
    <col min="8" max="8" width="26" style="66" customWidth="1"/>
    <col min="9" max="9" width="7.85546875" customWidth="1"/>
    <col min="10" max="10" width="11.42578125" style="68"/>
    <col min="11" max="11" width="15.85546875" customWidth="1"/>
    <col min="12" max="12" width="11.42578125" style="68"/>
  </cols>
  <sheetData>
    <row r="1" spans="1:13" ht="36.75" customHeight="1" x14ac:dyDescent="0.25">
      <c r="A1" s="53" t="s">
        <v>38</v>
      </c>
      <c r="B1" s="53" t="s">
        <v>39</v>
      </c>
      <c r="C1" s="53" t="s">
        <v>40</v>
      </c>
      <c r="D1" s="54" t="s">
        <v>41</v>
      </c>
      <c r="E1" s="73" t="s">
        <v>46</v>
      </c>
      <c r="F1" s="53" t="s">
        <v>57</v>
      </c>
      <c r="G1" s="53" t="s">
        <v>58</v>
      </c>
      <c r="H1" s="53" t="s">
        <v>59</v>
      </c>
      <c r="I1" s="53" t="s">
        <v>42</v>
      </c>
      <c r="J1" s="71" t="s">
        <v>43</v>
      </c>
      <c r="K1" s="53" t="s">
        <v>44</v>
      </c>
      <c r="L1" s="74" t="s">
        <v>45</v>
      </c>
      <c r="M1" s="53" t="s">
        <v>60</v>
      </c>
    </row>
    <row r="2" spans="1:13" x14ac:dyDescent="0.2">
      <c r="A2" s="55">
        <v>15001303</v>
      </c>
      <c r="B2" s="48" t="s">
        <v>47</v>
      </c>
      <c r="C2" s="48" t="s">
        <v>48</v>
      </c>
      <c r="D2" s="56">
        <v>10155799852</v>
      </c>
      <c r="E2" s="72">
        <v>10821960413.24</v>
      </c>
      <c r="F2" s="57" t="s">
        <v>61</v>
      </c>
      <c r="G2" s="57" t="s">
        <v>62</v>
      </c>
      <c r="H2" s="57" t="s">
        <v>63</v>
      </c>
      <c r="I2" s="48" t="s">
        <v>51</v>
      </c>
      <c r="J2" s="47">
        <v>42024</v>
      </c>
      <c r="K2" s="47">
        <v>43850</v>
      </c>
      <c r="L2" s="70" t="s">
        <v>52</v>
      </c>
      <c r="M2" s="48" t="s">
        <v>64</v>
      </c>
    </row>
    <row r="3" spans="1:13" x14ac:dyDescent="0.2">
      <c r="A3" s="55">
        <v>15006832</v>
      </c>
      <c r="B3" s="48" t="s">
        <v>47</v>
      </c>
      <c r="C3" s="48" t="s">
        <v>54</v>
      </c>
      <c r="D3" s="56">
        <v>634038943</v>
      </c>
      <c r="E3" s="72">
        <v>745953607.94000006</v>
      </c>
      <c r="F3" s="57" t="s">
        <v>65</v>
      </c>
      <c r="G3" s="57" t="s">
        <v>66</v>
      </c>
      <c r="H3" s="57" t="s">
        <v>67</v>
      </c>
      <c r="I3" s="48" t="s">
        <v>51</v>
      </c>
      <c r="J3" s="47">
        <v>42305</v>
      </c>
      <c r="K3" s="47">
        <v>44132</v>
      </c>
      <c r="L3" s="70" t="s">
        <v>52</v>
      </c>
      <c r="M3" s="48" t="s">
        <v>64</v>
      </c>
    </row>
    <row r="4" spans="1:13" x14ac:dyDescent="0.2">
      <c r="A4" s="55">
        <v>15006882</v>
      </c>
      <c r="B4" s="48" t="s">
        <v>47</v>
      </c>
      <c r="C4" s="48" t="s">
        <v>54</v>
      </c>
      <c r="D4" s="56">
        <v>1956810240</v>
      </c>
      <c r="E4" s="72">
        <v>2064797603.6099999</v>
      </c>
      <c r="F4" s="57" t="s">
        <v>68</v>
      </c>
      <c r="G4" s="57" t="s">
        <v>69</v>
      </c>
      <c r="H4" s="57" t="s">
        <v>70</v>
      </c>
      <c r="I4" s="48" t="s">
        <v>51</v>
      </c>
      <c r="J4" s="47">
        <v>42200</v>
      </c>
      <c r="K4" s="47">
        <v>45853</v>
      </c>
      <c r="L4" s="70" t="s">
        <v>52</v>
      </c>
      <c r="M4" s="48" t="s">
        <v>71</v>
      </c>
    </row>
    <row r="5" spans="1:13" x14ac:dyDescent="0.2">
      <c r="A5" s="55">
        <v>16001780</v>
      </c>
      <c r="B5" s="48" t="s">
        <v>47</v>
      </c>
      <c r="C5" s="48" t="s">
        <v>54</v>
      </c>
      <c r="D5" s="56">
        <v>0</v>
      </c>
      <c r="E5" s="72">
        <v>0</v>
      </c>
      <c r="F5" s="57" t="s">
        <v>72</v>
      </c>
      <c r="G5" s="57" t="s">
        <v>73</v>
      </c>
      <c r="H5" s="57" t="s">
        <v>74</v>
      </c>
      <c r="I5" s="48" t="s">
        <v>51</v>
      </c>
      <c r="J5" s="47">
        <v>42387</v>
      </c>
      <c r="K5" s="47">
        <v>43848</v>
      </c>
      <c r="L5" s="70" t="s">
        <v>52</v>
      </c>
      <c r="M5" s="48" t="s">
        <v>64</v>
      </c>
    </row>
    <row r="6" spans="1:13" x14ac:dyDescent="0.2">
      <c r="A6" s="55">
        <v>16003236</v>
      </c>
      <c r="B6" s="48" t="s">
        <v>47</v>
      </c>
      <c r="C6" s="48" t="s">
        <v>48</v>
      </c>
      <c r="D6" s="56">
        <v>26005875</v>
      </c>
      <c r="E6" s="72">
        <v>27689958.25</v>
      </c>
      <c r="F6" s="57" t="s">
        <v>75</v>
      </c>
      <c r="G6" s="57" t="s">
        <v>76</v>
      </c>
      <c r="H6" s="57" t="s">
        <v>77</v>
      </c>
      <c r="I6" s="48" t="s">
        <v>51</v>
      </c>
      <c r="J6" s="47">
        <v>42061</v>
      </c>
      <c r="K6" s="47">
        <v>43887</v>
      </c>
      <c r="L6" s="70" t="s">
        <v>52</v>
      </c>
      <c r="M6" s="48" t="s">
        <v>64</v>
      </c>
    </row>
    <row r="7" spans="1:13" x14ac:dyDescent="0.2">
      <c r="A7" s="55">
        <v>16003572</v>
      </c>
      <c r="B7" s="48" t="s">
        <v>47</v>
      </c>
      <c r="C7" s="48" t="s">
        <v>48</v>
      </c>
      <c r="D7" s="56">
        <v>195491000</v>
      </c>
      <c r="E7" s="72">
        <v>231695961.61000001</v>
      </c>
      <c r="F7" s="57" t="s">
        <v>78</v>
      </c>
      <c r="G7" s="57" t="s">
        <v>79</v>
      </c>
      <c r="H7" s="57" t="s">
        <v>80</v>
      </c>
      <c r="I7" s="48" t="s">
        <v>51</v>
      </c>
      <c r="J7" s="47">
        <v>42271</v>
      </c>
      <c r="K7" s="47">
        <v>44098</v>
      </c>
      <c r="L7" s="70" t="s">
        <v>52</v>
      </c>
      <c r="M7" s="48" t="s">
        <v>64</v>
      </c>
    </row>
    <row r="8" spans="1:13" x14ac:dyDescent="0.2">
      <c r="A8" s="55">
        <v>16003575</v>
      </c>
      <c r="B8" s="48" t="s">
        <v>47</v>
      </c>
      <c r="C8" s="48" t="s">
        <v>48</v>
      </c>
      <c r="D8" s="56">
        <v>0</v>
      </c>
      <c r="E8" s="72">
        <v>0</v>
      </c>
      <c r="F8" s="79" t="s">
        <v>81</v>
      </c>
      <c r="G8" s="57" t="s">
        <v>82</v>
      </c>
      <c r="H8" s="79" t="s">
        <v>83</v>
      </c>
      <c r="I8" s="48" t="s">
        <v>51</v>
      </c>
      <c r="J8" s="47">
        <v>41877</v>
      </c>
      <c r="K8" s="47">
        <v>44069</v>
      </c>
      <c r="L8" s="70" t="s">
        <v>52</v>
      </c>
      <c r="M8" s="48" t="s">
        <v>64</v>
      </c>
    </row>
    <row r="9" spans="1:13" x14ac:dyDescent="0.2">
      <c r="A9" s="55">
        <v>16003608</v>
      </c>
      <c r="B9" s="48" t="s">
        <v>47</v>
      </c>
      <c r="C9" s="48" t="s">
        <v>54</v>
      </c>
      <c r="D9" s="56">
        <v>21000000</v>
      </c>
      <c r="E9" s="72">
        <v>22070312.879999999</v>
      </c>
      <c r="F9" s="57" t="s">
        <v>84</v>
      </c>
      <c r="G9" s="57" t="s">
        <v>85</v>
      </c>
      <c r="H9" s="57" t="s">
        <v>86</v>
      </c>
      <c r="I9" s="48" t="s">
        <v>51</v>
      </c>
      <c r="J9" s="47">
        <v>41578</v>
      </c>
      <c r="K9" s="47">
        <v>44135</v>
      </c>
      <c r="L9" s="70" t="s">
        <v>55</v>
      </c>
      <c r="M9" s="48" t="s">
        <v>64</v>
      </c>
    </row>
    <row r="10" spans="1:13" x14ac:dyDescent="0.2">
      <c r="A10" s="55">
        <v>16003721</v>
      </c>
      <c r="B10" s="48" t="s">
        <v>47</v>
      </c>
      <c r="C10" s="48" t="s">
        <v>54</v>
      </c>
      <c r="D10" s="56">
        <v>5000000</v>
      </c>
      <c r="E10" s="72">
        <v>5294245.78</v>
      </c>
      <c r="F10" s="57" t="s">
        <v>87</v>
      </c>
      <c r="G10" s="57" t="s">
        <v>88</v>
      </c>
      <c r="H10" s="57" t="s">
        <v>89</v>
      </c>
      <c r="I10" s="48" t="s">
        <v>51</v>
      </c>
      <c r="J10" s="47">
        <v>42068</v>
      </c>
      <c r="K10" s="47">
        <v>43895</v>
      </c>
      <c r="L10" s="70" t="s">
        <v>55</v>
      </c>
      <c r="M10" s="48" t="s">
        <v>64</v>
      </c>
    </row>
    <row r="11" spans="1:13" x14ac:dyDescent="0.2">
      <c r="A11" s="55">
        <v>16003724</v>
      </c>
      <c r="B11" s="48" t="s">
        <v>47</v>
      </c>
      <c r="C11" s="48" t="s">
        <v>54</v>
      </c>
      <c r="D11" s="56">
        <v>27000000</v>
      </c>
      <c r="E11" s="72">
        <v>28702028.129999999</v>
      </c>
      <c r="F11" s="57" t="s">
        <v>90</v>
      </c>
      <c r="G11" s="57" t="s">
        <v>91</v>
      </c>
      <c r="H11" s="57" t="s">
        <v>89</v>
      </c>
      <c r="I11" s="48" t="s">
        <v>51</v>
      </c>
      <c r="J11" s="47">
        <v>41755</v>
      </c>
      <c r="K11" s="47">
        <v>43947</v>
      </c>
      <c r="L11" s="70" t="s">
        <v>55</v>
      </c>
      <c r="M11" s="48" t="s">
        <v>64</v>
      </c>
    </row>
    <row r="12" spans="1:13" x14ac:dyDescent="0.2">
      <c r="A12" s="55">
        <v>16003725</v>
      </c>
      <c r="B12" s="48" t="s">
        <v>47</v>
      </c>
      <c r="C12" s="48" t="s">
        <v>54</v>
      </c>
      <c r="D12" s="56">
        <v>25000000</v>
      </c>
      <c r="E12" s="72">
        <v>26624801.460000001</v>
      </c>
      <c r="F12" s="57" t="s">
        <v>92</v>
      </c>
      <c r="G12" s="57" t="s">
        <v>93</v>
      </c>
      <c r="H12" s="57" t="s">
        <v>89</v>
      </c>
      <c r="I12" s="48" t="s">
        <v>53</v>
      </c>
      <c r="J12" s="47">
        <v>42048</v>
      </c>
      <c r="K12" s="47">
        <v>43874</v>
      </c>
      <c r="L12" s="70" t="s">
        <v>55</v>
      </c>
      <c r="M12" s="48" t="s">
        <v>64</v>
      </c>
    </row>
    <row r="13" spans="1:13" x14ac:dyDescent="0.2">
      <c r="A13" s="55">
        <v>16003892</v>
      </c>
      <c r="B13" s="48" t="s">
        <v>47</v>
      </c>
      <c r="C13" s="48" t="s">
        <v>54</v>
      </c>
      <c r="D13" s="56">
        <v>35322823</v>
      </c>
      <c r="E13" s="72">
        <v>37547123.659999996</v>
      </c>
      <c r="F13" s="57" t="s">
        <v>94</v>
      </c>
      <c r="G13" s="57" t="s">
        <v>95</v>
      </c>
      <c r="H13" s="57" t="s">
        <v>96</v>
      </c>
      <c r="I13" s="48" t="s">
        <v>49</v>
      </c>
      <c r="J13" s="47">
        <v>42489</v>
      </c>
      <c r="K13" s="47">
        <v>43950</v>
      </c>
      <c r="L13" s="70" t="s">
        <v>52</v>
      </c>
      <c r="M13" s="48" t="s">
        <v>64</v>
      </c>
    </row>
    <row r="14" spans="1:13" x14ac:dyDescent="0.2">
      <c r="A14" s="55">
        <v>16005169</v>
      </c>
      <c r="B14" s="48" t="s">
        <v>47</v>
      </c>
      <c r="C14" s="48" t="s">
        <v>54</v>
      </c>
      <c r="D14" s="56">
        <v>28774438</v>
      </c>
      <c r="E14" s="72">
        <v>35816833.539999999</v>
      </c>
      <c r="F14" s="57" t="s">
        <v>97</v>
      </c>
      <c r="G14" s="57" t="s">
        <v>98</v>
      </c>
      <c r="H14" s="57" t="s">
        <v>99</v>
      </c>
      <c r="I14" s="48" t="s">
        <v>49</v>
      </c>
      <c r="J14" s="47">
        <v>41969</v>
      </c>
      <c r="K14" s="47">
        <v>44161</v>
      </c>
      <c r="L14" s="70" t="s">
        <v>55</v>
      </c>
      <c r="M14" s="48" t="s">
        <v>64</v>
      </c>
    </row>
    <row r="15" spans="1:13" x14ac:dyDescent="0.2">
      <c r="A15" s="55">
        <v>16005883</v>
      </c>
      <c r="B15" s="48" t="s">
        <v>47</v>
      </c>
      <c r="C15" s="48" t="s">
        <v>54</v>
      </c>
      <c r="D15" s="56">
        <v>0</v>
      </c>
      <c r="E15" s="72">
        <v>0</v>
      </c>
      <c r="F15" s="57" t="s">
        <v>100</v>
      </c>
      <c r="G15" s="57" t="s">
        <v>101</v>
      </c>
      <c r="H15" s="57" t="s">
        <v>102</v>
      </c>
      <c r="I15" s="48" t="s">
        <v>51</v>
      </c>
      <c r="J15" s="47">
        <v>42443</v>
      </c>
      <c r="K15" s="47">
        <v>46095</v>
      </c>
      <c r="L15" s="70" t="s">
        <v>52</v>
      </c>
      <c r="M15" s="48" t="s">
        <v>71</v>
      </c>
    </row>
    <row r="16" spans="1:13" x14ac:dyDescent="0.2">
      <c r="A16" s="55">
        <v>16005946</v>
      </c>
      <c r="B16" s="48" t="s">
        <v>47</v>
      </c>
      <c r="C16" s="48" t="s">
        <v>48</v>
      </c>
      <c r="D16" s="56">
        <v>606389471</v>
      </c>
      <c r="E16" s="72">
        <v>644188146.25999999</v>
      </c>
      <c r="F16" s="57" t="s">
        <v>103</v>
      </c>
      <c r="G16" s="57" t="s">
        <v>104</v>
      </c>
      <c r="H16" s="57" t="s">
        <v>105</v>
      </c>
      <c r="I16" s="48" t="s">
        <v>51</v>
      </c>
      <c r="J16" s="47">
        <v>42508</v>
      </c>
      <c r="K16" s="47">
        <v>43969</v>
      </c>
      <c r="L16" s="70" t="s">
        <v>52</v>
      </c>
      <c r="M16" s="48" t="s">
        <v>64</v>
      </c>
    </row>
    <row r="17" spans="1:13" x14ac:dyDescent="0.2">
      <c r="A17" s="55">
        <v>16007537</v>
      </c>
      <c r="B17" s="48" t="s">
        <v>47</v>
      </c>
      <c r="C17" s="48" t="s">
        <v>48</v>
      </c>
      <c r="D17" s="56">
        <v>206836500</v>
      </c>
      <c r="E17" s="72">
        <v>219958887.12</v>
      </c>
      <c r="F17" s="57" t="s">
        <v>106</v>
      </c>
      <c r="G17" s="57" t="s">
        <v>107</v>
      </c>
      <c r="H17" s="57" t="s">
        <v>80</v>
      </c>
      <c r="I17" s="48" t="s">
        <v>51</v>
      </c>
      <c r="J17" s="47">
        <v>42472</v>
      </c>
      <c r="K17" s="47">
        <v>43933</v>
      </c>
      <c r="L17" s="70" t="s">
        <v>52</v>
      </c>
      <c r="M17" s="48" t="s">
        <v>64</v>
      </c>
    </row>
    <row r="18" spans="1:13" x14ac:dyDescent="0.2">
      <c r="A18" s="55">
        <v>16008971</v>
      </c>
      <c r="B18" s="48" t="s">
        <v>47</v>
      </c>
      <c r="C18" s="48" t="s">
        <v>48</v>
      </c>
      <c r="D18" s="56">
        <v>312436300</v>
      </c>
      <c r="E18" s="72">
        <v>331177600.99000001</v>
      </c>
      <c r="F18" s="57" t="s">
        <v>108</v>
      </c>
      <c r="G18" s="57" t="s">
        <v>109</v>
      </c>
      <c r="H18" s="57" t="s">
        <v>80</v>
      </c>
      <c r="I18" s="48" t="s">
        <v>49</v>
      </c>
      <c r="J18" s="47">
        <v>42583</v>
      </c>
      <c r="K18" s="47">
        <v>44044</v>
      </c>
      <c r="L18" s="70" t="s">
        <v>52</v>
      </c>
      <c r="M18" s="48" t="s">
        <v>64</v>
      </c>
    </row>
    <row r="19" spans="1:13" x14ac:dyDescent="0.2">
      <c r="A19" s="55">
        <v>16009224</v>
      </c>
      <c r="B19" s="48" t="s">
        <v>47</v>
      </c>
      <c r="C19" s="48" t="s">
        <v>48</v>
      </c>
      <c r="D19" s="56">
        <v>213812302</v>
      </c>
      <c r="E19" s="72">
        <v>175949172.86000001</v>
      </c>
      <c r="F19" s="57" t="s">
        <v>110</v>
      </c>
      <c r="G19" s="57" t="s">
        <v>111</v>
      </c>
      <c r="H19" s="57" t="s">
        <v>112</v>
      </c>
      <c r="I19" s="48" t="s">
        <v>51</v>
      </c>
      <c r="J19" s="47">
        <v>42578</v>
      </c>
      <c r="K19" s="47">
        <v>46961</v>
      </c>
      <c r="L19" s="70" t="s">
        <v>52</v>
      </c>
      <c r="M19" s="48" t="s">
        <v>71</v>
      </c>
    </row>
    <row r="20" spans="1:13" x14ac:dyDescent="0.2">
      <c r="A20" s="55">
        <v>16015507</v>
      </c>
      <c r="B20" s="48" t="s">
        <v>47</v>
      </c>
      <c r="C20" s="48" t="s">
        <v>48</v>
      </c>
      <c r="D20" s="56">
        <v>20000000</v>
      </c>
      <c r="E20" s="72">
        <v>24699428.550000001</v>
      </c>
      <c r="F20" s="57" t="s">
        <v>113</v>
      </c>
      <c r="G20" s="57" t="s">
        <v>114</v>
      </c>
      <c r="H20" s="57" t="s">
        <v>115</v>
      </c>
      <c r="I20" s="48" t="s">
        <v>51</v>
      </c>
      <c r="J20" s="47">
        <v>41904</v>
      </c>
      <c r="K20" s="47">
        <v>44461</v>
      </c>
      <c r="L20" s="70" t="s">
        <v>50</v>
      </c>
      <c r="M20" s="48" t="s">
        <v>71</v>
      </c>
    </row>
    <row r="21" spans="1:13" x14ac:dyDescent="0.2">
      <c r="A21" s="55">
        <v>16015527</v>
      </c>
      <c r="B21" s="48" t="s">
        <v>47</v>
      </c>
      <c r="C21" s="48" t="s">
        <v>48</v>
      </c>
      <c r="D21" s="56">
        <v>20000000</v>
      </c>
      <c r="E21" s="72">
        <v>25506812.199999999</v>
      </c>
      <c r="F21" s="57" t="s">
        <v>116</v>
      </c>
      <c r="G21" s="57" t="s">
        <v>117</v>
      </c>
      <c r="H21" s="57" t="s">
        <v>118</v>
      </c>
      <c r="I21" s="48" t="s">
        <v>49</v>
      </c>
      <c r="J21" s="47">
        <v>41687</v>
      </c>
      <c r="K21" s="47">
        <v>44244</v>
      </c>
      <c r="L21" s="70" t="s">
        <v>52</v>
      </c>
      <c r="M21" s="48" t="s">
        <v>71</v>
      </c>
    </row>
    <row r="22" spans="1:13" x14ac:dyDescent="0.2">
      <c r="A22" s="55">
        <v>17000005</v>
      </c>
      <c r="B22" s="48" t="s">
        <v>47</v>
      </c>
      <c r="C22" s="48" t="s">
        <v>48</v>
      </c>
      <c r="D22" s="56">
        <v>5000000</v>
      </c>
      <c r="E22" s="72">
        <v>6603551.1200000001</v>
      </c>
      <c r="F22" s="57" t="s">
        <v>119</v>
      </c>
      <c r="G22" s="57" t="s">
        <v>120</v>
      </c>
      <c r="H22" s="57" t="s">
        <v>121</v>
      </c>
      <c r="I22" s="48" t="s">
        <v>49</v>
      </c>
      <c r="J22" s="47">
        <v>41306</v>
      </c>
      <c r="K22" s="47">
        <v>43862</v>
      </c>
      <c r="L22" s="70" t="s">
        <v>50</v>
      </c>
      <c r="M22" s="48" t="s">
        <v>64</v>
      </c>
    </row>
    <row r="23" spans="1:13" x14ac:dyDescent="0.2">
      <c r="A23" s="55">
        <v>17000006</v>
      </c>
      <c r="B23" s="48" t="s">
        <v>47</v>
      </c>
      <c r="C23" s="48" t="s">
        <v>48</v>
      </c>
      <c r="D23" s="56">
        <v>20000000</v>
      </c>
      <c r="E23" s="72">
        <v>24988401.190000001</v>
      </c>
      <c r="F23" s="57" t="s">
        <v>122</v>
      </c>
      <c r="G23" s="57" t="s">
        <v>123</v>
      </c>
      <c r="H23" s="57" t="s">
        <v>124</v>
      </c>
      <c r="I23" s="48" t="s">
        <v>49</v>
      </c>
      <c r="J23" s="47">
        <v>41827</v>
      </c>
      <c r="K23" s="47">
        <v>44384</v>
      </c>
      <c r="L23" s="70" t="s">
        <v>50</v>
      </c>
      <c r="M23" s="48" t="s">
        <v>71</v>
      </c>
    </row>
    <row r="24" spans="1:13" x14ac:dyDescent="0.2">
      <c r="A24" s="58">
        <v>17000040</v>
      </c>
      <c r="B24" s="59" t="s">
        <v>47</v>
      </c>
      <c r="C24" s="59" t="s">
        <v>48</v>
      </c>
      <c r="D24" s="60">
        <v>40000000</v>
      </c>
      <c r="E24" s="76">
        <v>45226129.270000003</v>
      </c>
      <c r="F24" s="60" t="s">
        <v>125</v>
      </c>
      <c r="G24" s="60" t="s">
        <v>126</v>
      </c>
      <c r="H24" s="60" t="s">
        <v>127</v>
      </c>
      <c r="I24" s="59" t="s">
        <v>53</v>
      </c>
      <c r="J24" s="61">
        <v>41606</v>
      </c>
      <c r="K24" s="61">
        <v>44528</v>
      </c>
      <c r="L24" s="77" t="s">
        <v>50</v>
      </c>
      <c r="M24" s="59" t="s">
        <v>71</v>
      </c>
    </row>
    <row r="25" spans="1:13" x14ac:dyDescent="0.2">
      <c r="A25" s="55">
        <v>17000164</v>
      </c>
      <c r="B25" s="48" t="s">
        <v>47</v>
      </c>
      <c r="C25" s="48" t="s">
        <v>48</v>
      </c>
      <c r="D25" s="56">
        <v>20000000</v>
      </c>
      <c r="E25" s="72">
        <v>24752706.280000001</v>
      </c>
      <c r="F25" s="57" t="s">
        <v>128</v>
      </c>
      <c r="G25" s="57" t="s">
        <v>129</v>
      </c>
      <c r="H25" s="57" t="s">
        <v>115</v>
      </c>
      <c r="I25" s="48" t="s">
        <v>51</v>
      </c>
      <c r="J25" s="47">
        <v>41890</v>
      </c>
      <c r="K25" s="47">
        <v>44447</v>
      </c>
      <c r="L25" s="70" t="s">
        <v>50</v>
      </c>
      <c r="M25" s="48" t="s">
        <v>71</v>
      </c>
    </row>
    <row r="26" spans="1:13" x14ac:dyDescent="0.2">
      <c r="A26" s="55">
        <v>17000165</v>
      </c>
      <c r="B26" s="48" t="s">
        <v>47</v>
      </c>
      <c r="C26" s="48" t="s">
        <v>48</v>
      </c>
      <c r="D26" s="56">
        <v>20000000</v>
      </c>
      <c r="E26" s="72">
        <v>24997299.920000002</v>
      </c>
      <c r="F26" s="57" t="s">
        <v>130</v>
      </c>
      <c r="G26" s="57" t="s">
        <v>129</v>
      </c>
      <c r="H26" s="57" t="s">
        <v>131</v>
      </c>
      <c r="I26" s="48" t="s">
        <v>51</v>
      </c>
      <c r="J26" s="47">
        <v>41939</v>
      </c>
      <c r="K26" s="47">
        <v>44131</v>
      </c>
      <c r="L26" s="70" t="s">
        <v>50</v>
      </c>
      <c r="M26" s="48" t="s">
        <v>64</v>
      </c>
    </row>
    <row r="27" spans="1:13" x14ac:dyDescent="0.2">
      <c r="A27" s="58">
        <v>17000167</v>
      </c>
      <c r="B27" s="59" t="s">
        <v>47</v>
      </c>
      <c r="C27" s="59" t="s">
        <v>48</v>
      </c>
      <c r="D27" s="60">
        <v>20000000</v>
      </c>
      <c r="E27" s="76">
        <v>24192692.039999999</v>
      </c>
      <c r="F27" s="60" t="s">
        <v>132</v>
      </c>
      <c r="G27" s="60" t="s">
        <v>133</v>
      </c>
      <c r="H27" s="60" t="s">
        <v>134</v>
      </c>
      <c r="I27" s="59" t="s">
        <v>53</v>
      </c>
      <c r="J27" s="61">
        <v>42110</v>
      </c>
      <c r="K27" s="61">
        <v>44302</v>
      </c>
      <c r="L27" s="77" t="s">
        <v>50</v>
      </c>
      <c r="M27" s="59" t="s">
        <v>71</v>
      </c>
    </row>
    <row r="28" spans="1:13" x14ac:dyDescent="0.2">
      <c r="A28" s="55">
        <v>17000170</v>
      </c>
      <c r="B28" s="48" t="s">
        <v>47</v>
      </c>
      <c r="C28" s="48" t="s">
        <v>48</v>
      </c>
      <c r="D28" s="56">
        <v>20000000</v>
      </c>
      <c r="E28" s="72">
        <v>25389907.670000002</v>
      </c>
      <c r="F28" s="57" t="s">
        <v>135</v>
      </c>
      <c r="G28" s="57" t="s">
        <v>136</v>
      </c>
      <c r="H28" s="57" t="s">
        <v>137</v>
      </c>
      <c r="I28" s="48" t="s">
        <v>49</v>
      </c>
      <c r="J28" s="47">
        <v>41821</v>
      </c>
      <c r="K28" s="47">
        <v>44013</v>
      </c>
      <c r="L28" s="70" t="s">
        <v>50</v>
      </c>
      <c r="M28" s="48" t="s">
        <v>64</v>
      </c>
    </row>
    <row r="29" spans="1:13" x14ac:dyDescent="0.2">
      <c r="A29" s="55">
        <v>17000173</v>
      </c>
      <c r="B29" s="48" t="s">
        <v>47</v>
      </c>
      <c r="C29" s="48" t="s">
        <v>48</v>
      </c>
      <c r="D29" s="56">
        <v>20000000</v>
      </c>
      <c r="E29" s="72">
        <v>24379205.350000001</v>
      </c>
      <c r="F29" s="57" t="s">
        <v>138</v>
      </c>
      <c r="G29" s="57" t="s">
        <v>139</v>
      </c>
      <c r="H29" s="57" t="s">
        <v>115</v>
      </c>
      <c r="I29" s="48" t="s">
        <v>49</v>
      </c>
      <c r="J29" s="47">
        <v>42138</v>
      </c>
      <c r="K29" s="47">
        <v>43965</v>
      </c>
      <c r="L29" s="70" t="s">
        <v>50</v>
      </c>
      <c r="M29" s="48" t="s">
        <v>64</v>
      </c>
    </row>
    <row r="30" spans="1:13" x14ac:dyDescent="0.2">
      <c r="A30" s="55">
        <v>17000193</v>
      </c>
      <c r="B30" s="48" t="s">
        <v>47</v>
      </c>
      <c r="C30" s="48" t="s">
        <v>48</v>
      </c>
      <c r="D30" s="56">
        <v>160000000</v>
      </c>
      <c r="E30" s="72">
        <v>193187092.16999999</v>
      </c>
      <c r="F30" s="57" t="s">
        <v>140</v>
      </c>
      <c r="G30" s="57" t="s">
        <v>141</v>
      </c>
      <c r="H30" s="57" t="s">
        <v>142</v>
      </c>
      <c r="I30" s="48" t="s">
        <v>51</v>
      </c>
      <c r="J30" s="47">
        <v>42118</v>
      </c>
      <c r="K30" s="47">
        <v>44310</v>
      </c>
      <c r="L30" s="70" t="s">
        <v>50</v>
      </c>
      <c r="M30" s="48" t="s">
        <v>71</v>
      </c>
    </row>
    <row r="31" spans="1:13" x14ac:dyDescent="0.2">
      <c r="A31" s="55">
        <v>17000196</v>
      </c>
      <c r="B31" s="48" t="s">
        <v>47</v>
      </c>
      <c r="C31" s="48" t="s">
        <v>48</v>
      </c>
      <c r="D31" s="56">
        <v>40000000</v>
      </c>
      <c r="E31" s="72">
        <v>51116765.630000003</v>
      </c>
      <c r="F31" s="57" t="s">
        <v>143</v>
      </c>
      <c r="G31" s="57" t="s">
        <v>144</v>
      </c>
      <c r="H31" s="57" t="s">
        <v>145</v>
      </c>
      <c r="I31" s="48" t="s">
        <v>51</v>
      </c>
      <c r="J31" s="47">
        <v>41673</v>
      </c>
      <c r="K31" s="47">
        <v>44230</v>
      </c>
      <c r="L31" s="70" t="s">
        <v>50</v>
      </c>
      <c r="M31" s="48" t="s">
        <v>71</v>
      </c>
    </row>
    <row r="32" spans="1:13" x14ac:dyDescent="0.2">
      <c r="A32" s="58">
        <v>17000198</v>
      </c>
      <c r="B32" s="59" t="s">
        <v>47</v>
      </c>
      <c r="C32" s="59" t="s">
        <v>48</v>
      </c>
      <c r="D32" s="60">
        <v>280000000</v>
      </c>
      <c r="E32" s="76">
        <v>351557132.07999998</v>
      </c>
      <c r="F32" s="60" t="s">
        <v>146</v>
      </c>
      <c r="G32" s="60" t="s">
        <v>147</v>
      </c>
      <c r="H32" s="60" t="s">
        <v>148</v>
      </c>
      <c r="I32" s="59" t="s">
        <v>53</v>
      </c>
      <c r="J32" s="61">
        <v>41905</v>
      </c>
      <c r="K32" s="61">
        <v>44097</v>
      </c>
      <c r="L32" s="77" t="s">
        <v>50</v>
      </c>
      <c r="M32" s="59" t="s">
        <v>64</v>
      </c>
    </row>
    <row r="33" spans="1:13" x14ac:dyDescent="0.2">
      <c r="A33" s="58">
        <v>17000200</v>
      </c>
      <c r="B33" s="59" t="s">
        <v>47</v>
      </c>
      <c r="C33" s="59" t="s">
        <v>48</v>
      </c>
      <c r="D33" s="60">
        <v>200000000</v>
      </c>
      <c r="E33" s="76">
        <v>228705886.59</v>
      </c>
      <c r="F33" s="60" t="s">
        <v>149</v>
      </c>
      <c r="G33" s="60" t="s">
        <v>133</v>
      </c>
      <c r="H33" s="60" t="s">
        <v>150</v>
      </c>
      <c r="I33" s="59" t="s">
        <v>53</v>
      </c>
      <c r="J33" s="61">
        <v>42121</v>
      </c>
      <c r="K33" s="61">
        <v>44313</v>
      </c>
      <c r="L33" s="77" t="s">
        <v>50</v>
      </c>
      <c r="M33" s="59" t="s">
        <v>71</v>
      </c>
    </row>
    <row r="34" spans="1:13" x14ac:dyDescent="0.2">
      <c r="A34" s="55">
        <v>17000202</v>
      </c>
      <c r="B34" s="48" t="s">
        <v>47</v>
      </c>
      <c r="C34" s="48" t="s">
        <v>48</v>
      </c>
      <c r="D34" s="56">
        <v>280000000</v>
      </c>
      <c r="E34" s="72">
        <v>341292795.44999999</v>
      </c>
      <c r="F34" s="57" t="s">
        <v>151</v>
      </c>
      <c r="G34" s="57" t="s">
        <v>152</v>
      </c>
      <c r="H34" s="57" t="s">
        <v>153</v>
      </c>
      <c r="I34" s="48" t="s">
        <v>51</v>
      </c>
      <c r="J34" s="47">
        <v>42076</v>
      </c>
      <c r="K34" s="47">
        <v>44268</v>
      </c>
      <c r="L34" s="70" t="s">
        <v>50</v>
      </c>
      <c r="M34" s="48" t="s">
        <v>71</v>
      </c>
    </row>
    <row r="35" spans="1:13" x14ac:dyDescent="0.2">
      <c r="A35" s="55">
        <v>17000209</v>
      </c>
      <c r="B35" s="48" t="s">
        <v>47</v>
      </c>
      <c r="C35" s="48" t="s">
        <v>48</v>
      </c>
      <c r="D35" s="56">
        <v>120000000</v>
      </c>
      <c r="E35" s="72">
        <v>148516237.66999999</v>
      </c>
      <c r="F35" s="57" t="s">
        <v>154</v>
      </c>
      <c r="G35" s="57" t="s">
        <v>155</v>
      </c>
      <c r="H35" s="57" t="s">
        <v>156</v>
      </c>
      <c r="I35" s="48" t="s">
        <v>51</v>
      </c>
      <c r="J35" s="47">
        <v>41890</v>
      </c>
      <c r="K35" s="47">
        <v>44447</v>
      </c>
      <c r="L35" s="70" t="s">
        <v>50</v>
      </c>
      <c r="M35" s="48" t="s">
        <v>71</v>
      </c>
    </row>
    <row r="36" spans="1:13" x14ac:dyDescent="0.2">
      <c r="A36" s="58">
        <v>17000219</v>
      </c>
      <c r="B36" s="59" t="s">
        <v>47</v>
      </c>
      <c r="C36" s="59" t="s">
        <v>48</v>
      </c>
      <c r="D36" s="60">
        <v>80000000</v>
      </c>
      <c r="E36" s="76">
        <v>100672731.13</v>
      </c>
      <c r="F36" s="60" t="s">
        <v>157</v>
      </c>
      <c r="G36" s="60" t="s">
        <v>158</v>
      </c>
      <c r="H36" s="60" t="s">
        <v>159</v>
      </c>
      <c r="I36" s="59" t="s">
        <v>53</v>
      </c>
      <c r="J36" s="61">
        <v>41779</v>
      </c>
      <c r="K36" s="61">
        <v>44336</v>
      </c>
      <c r="L36" s="77" t="s">
        <v>50</v>
      </c>
      <c r="M36" s="59" t="s">
        <v>71</v>
      </c>
    </row>
    <row r="37" spans="1:13" x14ac:dyDescent="0.2">
      <c r="A37" s="55">
        <v>17000231</v>
      </c>
      <c r="B37" s="48" t="s">
        <v>47</v>
      </c>
      <c r="C37" s="48" t="s">
        <v>48</v>
      </c>
      <c r="D37" s="56">
        <v>20000000</v>
      </c>
      <c r="E37" s="72">
        <v>24433694.039999999</v>
      </c>
      <c r="F37" s="57" t="s">
        <v>160</v>
      </c>
      <c r="G37" s="57" t="s">
        <v>161</v>
      </c>
      <c r="H37" s="57" t="s">
        <v>162</v>
      </c>
      <c r="I37" s="48" t="s">
        <v>51</v>
      </c>
      <c r="J37" s="47">
        <v>41974</v>
      </c>
      <c r="K37" s="47">
        <v>44531</v>
      </c>
      <c r="L37" s="70" t="s">
        <v>50</v>
      </c>
      <c r="M37" s="48" t="s">
        <v>71</v>
      </c>
    </row>
    <row r="38" spans="1:13" x14ac:dyDescent="0.2">
      <c r="A38" s="58">
        <v>17000239</v>
      </c>
      <c r="B38" s="59" t="s">
        <v>47</v>
      </c>
      <c r="C38" s="59" t="s">
        <v>48</v>
      </c>
      <c r="D38" s="60">
        <v>80000000</v>
      </c>
      <c r="E38" s="76">
        <v>89873370.950000003</v>
      </c>
      <c r="F38" s="60" t="s">
        <v>163</v>
      </c>
      <c r="G38" s="60" t="s">
        <v>164</v>
      </c>
      <c r="H38" s="60" t="s">
        <v>165</v>
      </c>
      <c r="I38" s="59" t="s">
        <v>53</v>
      </c>
      <c r="J38" s="61">
        <v>41863</v>
      </c>
      <c r="K38" s="61">
        <v>44055</v>
      </c>
      <c r="L38" s="77" t="s">
        <v>50</v>
      </c>
      <c r="M38" s="59" t="s">
        <v>64</v>
      </c>
    </row>
    <row r="39" spans="1:13" x14ac:dyDescent="0.2">
      <c r="A39" s="55">
        <v>17000245</v>
      </c>
      <c r="B39" s="48" t="s">
        <v>47</v>
      </c>
      <c r="C39" s="48" t="s">
        <v>48</v>
      </c>
      <c r="D39" s="56">
        <v>20000000</v>
      </c>
      <c r="E39" s="72">
        <v>24039109.260000002</v>
      </c>
      <c r="F39" s="57" t="s">
        <v>166</v>
      </c>
      <c r="G39" s="57" t="s">
        <v>167</v>
      </c>
      <c r="H39" s="57" t="s">
        <v>168</v>
      </c>
      <c r="I39" s="48" t="s">
        <v>49</v>
      </c>
      <c r="J39" s="47">
        <v>41927</v>
      </c>
      <c r="K39" s="47">
        <v>44849</v>
      </c>
      <c r="L39" s="70" t="s">
        <v>50</v>
      </c>
      <c r="M39" s="48" t="s">
        <v>71</v>
      </c>
    </row>
    <row r="40" spans="1:13" x14ac:dyDescent="0.2">
      <c r="A40" s="55">
        <v>17000282</v>
      </c>
      <c r="B40" s="48" t="s">
        <v>47</v>
      </c>
      <c r="C40" s="48" t="s">
        <v>48</v>
      </c>
      <c r="D40" s="56">
        <v>20000000</v>
      </c>
      <c r="E40" s="72">
        <v>24418741.780000001</v>
      </c>
      <c r="F40" s="57" t="s">
        <v>169</v>
      </c>
      <c r="G40" s="57" t="s">
        <v>170</v>
      </c>
      <c r="H40" s="57" t="s">
        <v>171</v>
      </c>
      <c r="I40" s="48" t="s">
        <v>49</v>
      </c>
      <c r="J40" s="47">
        <v>41834</v>
      </c>
      <c r="K40" s="47">
        <v>44756</v>
      </c>
      <c r="L40" s="70" t="s">
        <v>50</v>
      </c>
      <c r="M40" s="48" t="s">
        <v>71</v>
      </c>
    </row>
    <row r="41" spans="1:13" x14ac:dyDescent="0.2">
      <c r="A41" s="55">
        <v>17000292</v>
      </c>
      <c r="B41" s="48" t="s">
        <v>47</v>
      </c>
      <c r="C41" s="48" t="s">
        <v>48</v>
      </c>
      <c r="D41" s="56">
        <v>800000000</v>
      </c>
      <c r="E41" s="72">
        <v>1010513632.74</v>
      </c>
      <c r="F41" s="57" t="s">
        <v>172</v>
      </c>
      <c r="G41" s="57" t="s">
        <v>173</v>
      </c>
      <c r="H41" s="57" t="s">
        <v>174</v>
      </c>
      <c r="I41" s="48" t="s">
        <v>51</v>
      </c>
      <c r="J41" s="47">
        <v>41620</v>
      </c>
      <c r="K41" s="47">
        <v>44542</v>
      </c>
      <c r="L41" s="70" t="s">
        <v>50</v>
      </c>
      <c r="M41" s="48" t="s">
        <v>71</v>
      </c>
    </row>
    <row r="42" spans="1:13" x14ac:dyDescent="0.2">
      <c r="A42" s="58">
        <v>17000297</v>
      </c>
      <c r="B42" s="59" t="s">
        <v>47</v>
      </c>
      <c r="C42" s="59" t="s">
        <v>48</v>
      </c>
      <c r="D42" s="60">
        <v>80000000</v>
      </c>
      <c r="E42" s="76">
        <v>104442168.73</v>
      </c>
      <c r="F42" s="60" t="s">
        <v>175</v>
      </c>
      <c r="G42" s="60" t="s">
        <v>176</v>
      </c>
      <c r="H42" s="60" t="s">
        <v>177</v>
      </c>
      <c r="I42" s="59" t="s">
        <v>53</v>
      </c>
      <c r="J42" s="61">
        <v>41451</v>
      </c>
      <c r="K42" s="61">
        <v>44008</v>
      </c>
      <c r="L42" s="77" t="s">
        <v>50</v>
      </c>
      <c r="M42" s="59" t="s">
        <v>64</v>
      </c>
    </row>
    <row r="43" spans="1:13" x14ac:dyDescent="0.2">
      <c r="A43" s="58">
        <v>17000298</v>
      </c>
      <c r="B43" s="59" t="s">
        <v>47</v>
      </c>
      <c r="C43" s="59" t="s">
        <v>48</v>
      </c>
      <c r="D43" s="60">
        <v>20000000</v>
      </c>
      <c r="E43" s="76">
        <v>25619572.829999998</v>
      </c>
      <c r="F43" s="60" t="s">
        <v>178</v>
      </c>
      <c r="G43" s="60" t="s">
        <v>179</v>
      </c>
      <c r="H43" s="60" t="s">
        <v>180</v>
      </c>
      <c r="I43" s="59" t="s">
        <v>53</v>
      </c>
      <c r="J43" s="61">
        <v>41656</v>
      </c>
      <c r="K43" s="61">
        <v>44213</v>
      </c>
      <c r="L43" s="77" t="s">
        <v>50</v>
      </c>
      <c r="M43" s="59" t="s">
        <v>71</v>
      </c>
    </row>
    <row r="44" spans="1:13" x14ac:dyDescent="0.2">
      <c r="A44" s="55">
        <v>17000997</v>
      </c>
      <c r="B44" s="48" t="s">
        <v>47</v>
      </c>
      <c r="C44" s="48" t="s">
        <v>54</v>
      </c>
      <c r="D44" s="56">
        <v>800000000</v>
      </c>
      <c r="E44" s="72">
        <v>842591533.76999998</v>
      </c>
      <c r="F44" s="57" t="s">
        <v>181</v>
      </c>
      <c r="G44" s="57" t="s">
        <v>62</v>
      </c>
      <c r="H44" s="57" t="s">
        <v>182</v>
      </c>
      <c r="I44" s="48" t="s">
        <v>51</v>
      </c>
      <c r="J44" s="47">
        <v>42723</v>
      </c>
      <c r="K44" s="47">
        <v>44914</v>
      </c>
      <c r="L44" s="70" t="s">
        <v>52</v>
      </c>
      <c r="M44" s="48" t="s">
        <v>71</v>
      </c>
    </row>
    <row r="45" spans="1:13" x14ac:dyDescent="0.2">
      <c r="A45" s="58">
        <v>17001220</v>
      </c>
      <c r="B45" s="59" t="s">
        <v>47</v>
      </c>
      <c r="C45" s="59" t="s">
        <v>48</v>
      </c>
      <c r="D45" s="60">
        <v>50000000</v>
      </c>
      <c r="E45" s="76">
        <v>49324061.130000003</v>
      </c>
      <c r="F45" s="60" t="s">
        <v>183</v>
      </c>
      <c r="G45" s="60" t="s">
        <v>184</v>
      </c>
      <c r="H45" s="60" t="s">
        <v>185</v>
      </c>
      <c r="I45" s="59" t="s">
        <v>53</v>
      </c>
      <c r="J45" s="61">
        <v>42640</v>
      </c>
      <c r="K45" s="61">
        <v>44466</v>
      </c>
      <c r="L45" s="77" t="s">
        <v>50</v>
      </c>
      <c r="M45" s="59" t="s">
        <v>71</v>
      </c>
    </row>
    <row r="46" spans="1:13" x14ac:dyDescent="0.2">
      <c r="A46" s="58">
        <v>17002577</v>
      </c>
      <c r="B46" s="59" t="s">
        <v>47</v>
      </c>
      <c r="C46" s="59" t="s">
        <v>48</v>
      </c>
      <c r="D46" s="60">
        <v>507249191</v>
      </c>
      <c r="E46" s="76">
        <v>570767669.94000006</v>
      </c>
      <c r="F46" s="60" t="s">
        <v>186</v>
      </c>
      <c r="G46" s="60" t="s">
        <v>187</v>
      </c>
      <c r="H46" s="60" t="s">
        <v>188</v>
      </c>
      <c r="I46" s="59" t="s">
        <v>53</v>
      </c>
      <c r="J46" s="61">
        <v>42523</v>
      </c>
      <c r="K46" s="61">
        <v>44349</v>
      </c>
      <c r="L46" s="77" t="s">
        <v>50</v>
      </c>
      <c r="M46" s="59" t="s">
        <v>71</v>
      </c>
    </row>
    <row r="47" spans="1:13" x14ac:dyDescent="0.2">
      <c r="A47" s="55">
        <v>17003540</v>
      </c>
      <c r="B47" s="48" t="s">
        <v>47</v>
      </c>
      <c r="C47" s="48" t="s">
        <v>48</v>
      </c>
      <c r="D47" s="56">
        <v>584800000</v>
      </c>
      <c r="E47" s="72">
        <v>619602739.11000001</v>
      </c>
      <c r="F47" s="57" t="s">
        <v>189</v>
      </c>
      <c r="G47" s="57" t="s">
        <v>190</v>
      </c>
      <c r="H47" s="57" t="s">
        <v>191</v>
      </c>
      <c r="I47" s="48" t="s">
        <v>51</v>
      </c>
      <c r="J47" s="47">
        <v>42230</v>
      </c>
      <c r="K47" s="47">
        <v>44057</v>
      </c>
      <c r="L47" s="70" t="s">
        <v>52</v>
      </c>
      <c r="M47" s="48" t="s">
        <v>64</v>
      </c>
    </row>
    <row r="48" spans="1:13" x14ac:dyDescent="0.2">
      <c r="A48" s="55">
        <v>17004398</v>
      </c>
      <c r="B48" s="48" t="s">
        <v>47</v>
      </c>
      <c r="C48" s="48" t="s">
        <v>48</v>
      </c>
      <c r="D48" s="56">
        <v>120000000</v>
      </c>
      <c r="E48" s="72">
        <v>134803609.37</v>
      </c>
      <c r="F48" s="57" t="s">
        <v>192</v>
      </c>
      <c r="G48" s="57" t="s">
        <v>193</v>
      </c>
      <c r="H48" s="57" t="s">
        <v>194</v>
      </c>
      <c r="I48" s="48" t="s">
        <v>51</v>
      </c>
      <c r="J48" s="47">
        <v>42531</v>
      </c>
      <c r="K48" s="47">
        <v>44357</v>
      </c>
      <c r="L48" s="70" t="s">
        <v>50</v>
      </c>
      <c r="M48" s="48" t="s">
        <v>71</v>
      </c>
    </row>
    <row r="49" spans="1:13" x14ac:dyDescent="0.2">
      <c r="A49" s="55">
        <v>17006093</v>
      </c>
      <c r="B49" s="48" t="s">
        <v>47</v>
      </c>
      <c r="C49" s="48" t="s">
        <v>54</v>
      </c>
      <c r="D49" s="56">
        <v>2821284</v>
      </c>
      <c r="E49" s="72">
        <v>2865470.37</v>
      </c>
      <c r="F49" s="57" t="s">
        <v>195</v>
      </c>
      <c r="G49" s="57" t="s">
        <v>196</v>
      </c>
      <c r="H49" s="57" t="s">
        <v>197</v>
      </c>
      <c r="I49" s="48" t="s">
        <v>51</v>
      </c>
      <c r="J49" s="47">
        <v>42873</v>
      </c>
      <c r="K49" s="47">
        <v>43969</v>
      </c>
      <c r="L49" s="70" t="s">
        <v>52</v>
      </c>
      <c r="M49" s="48" t="s">
        <v>64</v>
      </c>
    </row>
    <row r="50" spans="1:13" x14ac:dyDescent="0.2">
      <c r="A50" s="55">
        <v>17006102</v>
      </c>
      <c r="B50" s="48" t="s">
        <v>47</v>
      </c>
      <c r="C50" s="48" t="s">
        <v>48</v>
      </c>
      <c r="D50" s="56">
        <v>80000000</v>
      </c>
      <c r="E50" s="72">
        <v>85902494.409999996</v>
      </c>
      <c r="F50" s="57" t="s">
        <v>198</v>
      </c>
      <c r="G50" s="57" t="s">
        <v>199</v>
      </c>
      <c r="H50" s="57" t="s">
        <v>200</v>
      </c>
      <c r="I50" s="48" t="s">
        <v>51</v>
      </c>
      <c r="J50" s="47">
        <v>42872</v>
      </c>
      <c r="K50" s="47">
        <v>44333</v>
      </c>
      <c r="L50" s="70" t="s">
        <v>50</v>
      </c>
      <c r="M50" s="48" t="s">
        <v>71</v>
      </c>
    </row>
    <row r="51" spans="1:13" x14ac:dyDescent="0.2">
      <c r="A51" s="55">
        <v>17006525</v>
      </c>
      <c r="B51" s="48" t="s">
        <v>47</v>
      </c>
      <c r="C51" s="48" t="s">
        <v>48</v>
      </c>
      <c r="D51" s="56">
        <v>30000000</v>
      </c>
      <c r="E51" s="72">
        <v>31665988.550000001</v>
      </c>
      <c r="F51" s="57" t="s">
        <v>201</v>
      </c>
      <c r="G51" s="57" t="s">
        <v>202</v>
      </c>
      <c r="H51" s="57" t="s">
        <v>203</v>
      </c>
      <c r="I51" s="48" t="s">
        <v>49</v>
      </c>
      <c r="J51" s="47">
        <v>42850</v>
      </c>
      <c r="K51" s="47">
        <v>44676</v>
      </c>
      <c r="L51" s="70" t="s">
        <v>50</v>
      </c>
      <c r="M51" s="48" t="s">
        <v>71</v>
      </c>
    </row>
    <row r="52" spans="1:13" x14ac:dyDescent="0.2">
      <c r="A52" s="55">
        <v>17006583</v>
      </c>
      <c r="B52" s="48" t="s">
        <v>47</v>
      </c>
      <c r="C52" s="48" t="s">
        <v>48</v>
      </c>
      <c r="D52" s="56">
        <v>1465966614</v>
      </c>
      <c r="E52" s="72">
        <v>1597014247.6900001</v>
      </c>
      <c r="F52" s="57" t="s">
        <v>204</v>
      </c>
      <c r="G52" s="57" t="s">
        <v>205</v>
      </c>
      <c r="H52" s="57" t="s">
        <v>206</v>
      </c>
      <c r="I52" s="48" t="s">
        <v>51</v>
      </c>
      <c r="J52" s="47">
        <v>42870</v>
      </c>
      <c r="K52" s="47">
        <v>43966</v>
      </c>
      <c r="L52" s="70" t="s">
        <v>52</v>
      </c>
      <c r="M52" s="48" t="s">
        <v>64</v>
      </c>
    </row>
    <row r="53" spans="1:13" x14ac:dyDescent="0.2">
      <c r="A53" s="55">
        <v>17007390</v>
      </c>
      <c r="B53" s="48" t="s">
        <v>47</v>
      </c>
      <c r="C53" s="48" t="s">
        <v>48</v>
      </c>
      <c r="D53" s="56">
        <v>25000000</v>
      </c>
      <c r="E53" s="72">
        <v>27033574.760000002</v>
      </c>
      <c r="F53" s="57" t="s">
        <v>207</v>
      </c>
      <c r="G53" s="57" t="s">
        <v>208</v>
      </c>
      <c r="H53" s="57" t="s">
        <v>209</v>
      </c>
      <c r="I53" s="48" t="s">
        <v>51</v>
      </c>
      <c r="J53" s="47">
        <v>42828</v>
      </c>
      <c r="K53" s="47">
        <v>44289</v>
      </c>
      <c r="L53" s="70" t="s">
        <v>50</v>
      </c>
      <c r="M53" s="48" t="s">
        <v>71</v>
      </c>
    </row>
    <row r="54" spans="1:13" x14ac:dyDescent="0.2">
      <c r="A54" s="55">
        <v>17007455</v>
      </c>
      <c r="B54" s="48" t="s">
        <v>47</v>
      </c>
      <c r="C54" s="48" t="s">
        <v>54</v>
      </c>
      <c r="D54" s="56">
        <v>200000000</v>
      </c>
      <c r="E54" s="72">
        <v>216483215.52000001</v>
      </c>
      <c r="F54" s="57" t="s">
        <v>210</v>
      </c>
      <c r="G54" s="57" t="s">
        <v>211</v>
      </c>
      <c r="H54" s="57" t="s">
        <v>212</v>
      </c>
      <c r="I54" s="48" t="s">
        <v>51</v>
      </c>
      <c r="J54" s="47">
        <v>42916</v>
      </c>
      <c r="K54" s="47">
        <v>44012</v>
      </c>
      <c r="L54" s="70" t="s">
        <v>52</v>
      </c>
      <c r="M54" s="48" t="s">
        <v>64</v>
      </c>
    </row>
    <row r="55" spans="1:13" x14ac:dyDescent="0.2">
      <c r="A55" s="58">
        <v>17009422</v>
      </c>
      <c r="B55" s="59" t="s">
        <v>47</v>
      </c>
      <c r="C55" s="59" t="s">
        <v>48</v>
      </c>
      <c r="D55" s="60">
        <v>120000000</v>
      </c>
      <c r="E55" s="76">
        <v>132770189.28</v>
      </c>
      <c r="F55" s="60" t="s">
        <v>213</v>
      </c>
      <c r="G55" s="60" t="s">
        <v>214</v>
      </c>
      <c r="H55" s="60" t="s">
        <v>156</v>
      </c>
      <c r="I55" s="59" t="s">
        <v>53</v>
      </c>
      <c r="J55" s="61">
        <v>42605</v>
      </c>
      <c r="K55" s="61">
        <v>44431</v>
      </c>
      <c r="L55" s="77" t="s">
        <v>50</v>
      </c>
      <c r="M55" s="59" t="s">
        <v>71</v>
      </c>
    </row>
    <row r="56" spans="1:13" x14ac:dyDescent="0.2">
      <c r="A56" s="58">
        <v>17009645</v>
      </c>
      <c r="B56" s="59" t="s">
        <v>47</v>
      </c>
      <c r="C56" s="59" t="s">
        <v>48</v>
      </c>
      <c r="D56" s="60">
        <v>120000000</v>
      </c>
      <c r="E56" s="76">
        <v>138589117.49000001</v>
      </c>
      <c r="F56" s="60" t="s">
        <v>215</v>
      </c>
      <c r="G56" s="60" t="s">
        <v>214</v>
      </c>
      <c r="H56" s="60" t="s">
        <v>156</v>
      </c>
      <c r="I56" s="59" t="s">
        <v>53</v>
      </c>
      <c r="J56" s="61">
        <v>42459</v>
      </c>
      <c r="K56" s="61">
        <v>43920</v>
      </c>
      <c r="L56" s="77" t="s">
        <v>50</v>
      </c>
      <c r="M56" s="59" t="s">
        <v>64</v>
      </c>
    </row>
    <row r="57" spans="1:13" x14ac:dyDescent="0.2">
      <c r="A57" s="58">
        <v>17009648</v>
      </c>
      <c r="B57" s="59" t="s">
        <v>47</v>
      </c>
      <c r="C57" s="59" t="s">
        <v>48</v>
      </c>
      <c r="D57" s="60">
        <v>120000000</v>
      </c>
      <c r="E57" s="76">
        <v>139678080.21000001</v>
      </c>
      <c r="F57" s="60" t="s">
        <v>216</v>
      </c>
      <c r="G57" s="60" t="s">
        <v>217</v>
      </c>
      <c r="H57" s="60" t="s">
        <v>156</v>
      </c>
      <c r="I57" s="59" t="s">
        <v>53</v>
      </c>
      <c r="J57" s="61">
        <v>42354</v>
      </c>
      <c r="K57" s="61">
        <v>44181</v>
      </c>
      <c r="L57" s="77" t="s">
        <v>50</v>
      </c>
      <c r="M57" s="59" t="s">
        <v>64</v>
      </c>
    </row>
    <row r="58" spans="1:13" x14ac:dyDescent="0.2">
      <c r="A58" s="58">
        <v>17009812</v>
      </c>
      <c r="B58" s="59" t="s">
        <v>47</v>
      </c>
      <c r="C58" s="59" t="s">
        <v>48</v>
      </c>
      <c r="D58" s="60">
        <v>120000000</v>
      </c>
      <c r="E58" s="76">
        <v>139620566.88999999</v>
      </c>
      <c r="F58" s="60" t="s">
        <v>218</v>
      </c>
      <c r="G58" s="60" t="s">
        <v>217</v>
      </c>
      <c r="H58" s="60" t="s">
        <v>156</v>
      </c>
      <c r="I58" s="59" t="s">
        <v>53</v>
      </c>
      <c r="J58" s="61">
        <v>42417</v>
      </c>
      <c r="K58" s="61">
        <v>43878</v>
      </c>
      <c r="L58" s="77" t="s">
        <v>50</v>
      </c>
      <c r="M58" s="59" t="s">
        <v>64</v>
      </c>
    </row>
    <row r="59" spans="1:13" x14ac:dyDescent="0.2">
      <c r="A59" s="58">
        <v>17010045</v>
      </c>
      <c r="B59" s="59" t="s">
        <v>47</v>
      </c>
      <c r="C59" s="59" t="s">
        <v>48</v>
      </c>
      <c r="D59" s="60">
        <v>120000000</v>
      </c>
      <c r="E59" s="76">
        <v>138534201.22999999</v>
      </c>
      <c r="F59" s="60" t="s">
        <v>219</v>
      </c>
      <c r="G59" s="60" t="s">
        <v>220</v>
      </c>
      <c r="H59" s="60" t="s">
        <v>156</v>
      </c>
      <c r="I59" s="59" t="s">
        <v>53</v>
      </c>
      <c r="J59" s="61">
        <v>42461</v>
      </c>
      <c r="K59" s="61">
        <v>43922</v>
      </c>
      <c r="L59" s="77" t="s">
        <v>50</v>
      </c>
      <c r="M59" s="59" t="s">
        <v>64</v>
      </c>
    </row>
    <row r="60" spans="1:13" x14ac:dyDescent="0.2">
      <c r="A60" s="55">
        <v>17010064</v>
      </c>
      <c r="B60" s="48" t="s">
        <v>47</v>
      </c>
      <c r="C60" s="48" t="s">
        <v>48</v>
      </c>
      <c r="D60" s="56">
        <v>160000000</v>
      </c>
      <c r="E60" s="72">
        <v>178241825.83000001</v>
      </c>
      <c r="F60" s="57" t="s">
        <v>221</v>
      </c>
      <c r="G60" s="57" t="s">
        <v>222</v>
      </c>
      <c r="H60" s="57" t="s">
        <v>142</v>
      </c>
      <c r="I60" s="48" t="s">
        <v>51</v>
      </c>
      <c r="J60" s="47">
        <v>42572</v>
      </c>
      <c r="K60" s="47">
        <v>44398</v>
      </c>
      <c r="L60" s="70" t="s">
        <v>50</v>
      </c>
      <c r="M60" s="48" t="s">
        <v>71</v>
      </c>
    </row>
    <row r="61" spans="1:13" x14ac:dyDescent="0.2">
      <c r="A61" s="55">
        <v>17010065</v>
      </c>
      <c r="B61" s="48" t="s">
        <v>47</v>
      </c>
      <c r="C61" s="48" t="s">
        <v>48</v>
      </c>
      <c r="D61" s="56">
        <v>120000000</v>
      </c>
      <c r="E61" s="72">
        <v>128699849.64</v>
      </c>
      <c r="F61" s="57" t="s">
        <v>223</v>
      </c>
      <c r="G61" s="57" t="s">
        <v>224</v>
      </c>
      <c r="H61" s="57" t="s">
        <v>156</v>
      </c>
      <c r="I61" s="48" t="s">
        <v>51</v>
      </c>
      <c r="J61" s="47">
        <v>42643</v>
      </c>
      <c r="K61" s="47">
        <v>44834</v>
      </c>
      <c r="L61" s="70" t="s">
        <v>50</v>
      </c>
      <c r="M61" s="48" t="s">
        <v>71</v>
      </c>
    </row>
    <row r="62" spans="1:13" x14ac:dyDescent="0.2">
      <c r="A62" s="55">
        <v>17010066</v>
      </c>
      <c r="B62" s="48" t="s">
        <v>47</v>
      </c>
      <c r="C62" s="48" t="s">
        <v>48</v>
      </c>
      <c r="D62" s="56">
        <v>120000000</v>
      </c>
      <c r="E62" s="72">
        <v>133652062.33</v>
      </c>
      <c r="F62" s="57" t="s">
        <v>225</v>
      </c>
      <c r="G62" s="57" t="s">
        <v>226</v>
      </c>
      <c r="H62" s="57" t="s">
        <v>156</v>
      </c>
      <c r="I62" s="48" t="s">
        <v>51</v>
      </c>
      <c r="J62" s="47">
        <v>42573</v>
      </c>
      <c r="K62" s="47">
        <v>44399</v>
      </c>
      <c r="L62" s="70" t="s">
        <v>50</v>
      </c>
      <c r="M62" s="48" t="s">
        <v>71</v>
      </c>
    </row>
    <row r="63" spans="1:13" x14ac:dyDescent="0.2">
      <c r="A63" s="55">
        <v>17010067</v>
      </c>
      <c r="B63" s="48" t="s">
        <v>47</v>
      </c>
      <c r="C63" s="48" t="s">
        <v>48</v>
      </c>
      <c r="D63" s="56">
        <v>120000000</v>
      </c>
      <c r="E63" s="72">
        <v>130608863.90000001</v>
      </c>
      <c r="F63" s="57" t="s">
        <v>227</v>
      </c>
      <c r="G63" s="57" t="s">
        <v>226</v>
      </c>
      <c r="H63" s="57" t="s">
        <v>156</v>
      </c>
      <c r="I63" s="48" t="s">
        <v>51</v>
      </c>
      <c r="J63" s="47">
        <v>42684</v>
      </c>
      <c r="K63" s="47">
        <v>44510</v>
      </c>
      <c r="L63" s="70" t="s">
        <v>50</v>
      </c>
      <c r="M63" s="48" t="s">
        <v>71</v>
      </c>
    </row>
    <row r="64" spans="1:13" x14ac:dyDescent="0.2">
      <c r="A64" s="55">
        <v>17010387</v>
      </c>
      <c r="B64" s="48" t="s">
        <v>47</v>
      </c>
      <c r="C64" s="48" t="s">
        <v>54</v>
      </c>
      <c r="D64" s="56">
        <v>14500000</v>
      </c>
      <c r="E64" s="72">
        <v>15571304.300000001</v>
      </c>
      <c r="F64" s="57" t="s">
        <v>228</v>
      </c>
      <c r="G64" s="57" t="s">
        <v>229</v>
      </c>
      <c r="H64" s="57" t="s">
        <v>206</v>
      </c>
      <c r="I64" s="48" t="s">
        <v>49</v>
      </c>
      <c r="J64" s="47">
        <v>42972</v>
      </c>
      <c r="K64" s="47">
        <v>44068</v>
      </c>
      <c r="L64" s="70" t="s">
        <v>52</v>
      </c>
      <c r="M64" s="48" t="s">
        <v>64</v>
      </c>
    </row>
    <row r="65" spans="1:13" x14ac:dyDescent="0.2">
      <c r="A65" s="58">
        <v>17010744</v>
      </c>
      <c r="B65" s="59" t="s">
        <v>47</v>
      </c>
      <c r="C65" s="59" t="s">
        <v>48</v>
      </c>
      <c r="D65" s="60">
        <v>80000000</v>
      </c>
      <c r="E65" s="76">
        <v>101444422.92</v>
      </c>
      <c r="F65" s="60" t="s">
        <v>230</v>
      </c>
      <c r="G65" s="60" t="s">
        <v>231</v>
      </c>
      <c r="H65" s="60" t="s">
        <v>232</v>
      </c>
      <c r="I65" s="59" t="s">
        <v>53</v>
      </c>
      <c r="J65" s="61">
        <v>41830</v>
      </c>
      <c r="K65" s="61">
        <v>44022</v>
      </c>
      <c r="L65" s="77" t="s">
        <v>50</v>
      </c>
      <c r="M65" s="59" t="s">
        <v>64</v>
      </c>
    </row>
    <row r="66" spans="1:13" x14ac:dyDescent="0.2">
      <c r="A66" s="55">
        <v>17010750</v>
      </c>
      <c r="B66" s="48" t="s">
        <v>47</v>
      </c>
      <c r="C66" s="48" t="s">
        <v>48</v>
      </c>
      <c r="D66" s="56">
        <v>160000000</v>
      </c>
      <c r="E66" s="72">
        <v>186174785.06</v>
      </c>
      <c r="F66" s="57" t="s">
        <v>233</v>
      </c>
      <c r="G66" s="57" t="s">
        <v>136</v>
      </c>
      <c r="H66" s="57" t="s">
        <v>142</v>
      </c>
      <c r="I66" s="48" t="s">
        <v>51</v>
      </c>
      <c r="J66" s="47">
        <v>42278</v>
      </c>
      <c r="K66" s="47">
        <v>44470</v>
      </c>
      <c r="L66" s="70" t="s">
        <v>50</v>
      </c>
      <c r="M66" s="48" t="s">
        <v>71</v>
      </c>
    </row>
    <row r="67" spans="1:13" x14ac:dyDescent="0.2">
      <c r="A67" s="55">
        <v>17013436</v>
      </c>
      <c r="B67" s="48" t="s">
        <v>47</v>
      </c>
      <c r="C67" s="48" t="s">
        <v>48</v>
      </c>
      <c r="D67" s="56">
        <v>40000000</v>
      </c>
      <c r="E67" s="72">
        <v>42603298.390000001</v>
      </c>
      <c r="F67" s="57" t="s">
        <v>234</v>
      </c>
      <c r="G67" s="57" t="s">
        <v>235</v>
      </c>
      <c r="H67" s="57" t="s">
        <v>200</v>
      </c>
      <c r="I67" s="48" t="s">
        <v>51</v>
      </c>
      <c r="J67" s="47">
        <v>42923</v>
      </c>
      <c r="K67" s="47">
        <v>44384</v>
      </c>
      <c r="L67" s="70" t="s">
        <v>50</v>
      </c>
      <c r="M67" s="48" t="s">
        <v>71</v>
      </c>
    </row>
    <row r="68" spans="1:13" x14ac:dyDescent="0.2">
      <c r="A68" s="55">
        <v>17013720</v>
      </c>
      <c r="B68" s="48" t="s">
        <v>47</v>
      </c>
      <c r="C68" s="48" t="s">
        <v>48</v>
      </c>
      <c r="D68" s="56">
        <v>30000000</v>
      </c>
      <c r="E68" s="72">
        <v>33277472.66</v>
      </c>
      <c r="F68" s="57" t="s">
        <v>236</v>
      </c>
      <c r="G68" s="57" t="s">
        <v>237</v>
      </c>
      <c r="H68" s="57" t="s">
        <v>238</v>
      </c>
      <c r="I68" s="48" t="s">
        <v>49</v>
      </c>
      <c r="J68" s="47">
        <v>42677</v>
      </c>
      <c r="K68" s="47">
        <v>44138</v>
      </c>
      <c r="L68" s="70" t="s">
        <v>52</v>
      </c>
      <c r="M68" s="48" t="s">
        <v>64</v>
      </c>
    </row>
    <row r="69" spans="1:13" x14ac:dyDescent="0.2">
      <c r="A69" s="55">
        <v>17013789</v>
      </c>
      <c r="B69" s="48" t="s">
        <v>47</v>
      </c>
      <c r="C69" s="48" t="s">
        <v>48</v>
      </c>
      <c r="D69" s="56">
        <v>20000000</v>
      </c>
      <c r="E69" s="72">
        <v>22631513.829999998</v>
      </c>
      <c r="F69" s="57" t="s">
        <v>239</v>
      </c>
      <c r="G69" s="57" t="s">
        <v>240</v>
      </c>
      <c r="H69" s="57" t="s">
        <v>238</v>
      </c>
      <c r="I69" s="48" t="s">
        <v>49</v>
      </c>
      <c r="J69" s="47">
        <v>42571</v>
      </c>
      <c r="K69" s="47">
        <v>44032</v>
      </c>
      <c r="L69" s="70" t="s">
        <v>52</v>
      </c>
      <c r="M69" s="48" t="s">
        <v>64</v>
      </c>
    </row>
    <row r="70" spans="1:13" x14ac:dyDescent="0.2">
      <c r="A70" s="55">
        <v>17013791</v>
      </c>
      <c r="B70" s="48" t="s">
        <v>47</v>
      </c>
      <c r="C70" s="48" t="s">
        <v>48</v>
      </c>
      <c r="D70" s="56">
        <v>30000000</v>
      </c>
      <c r="E70" s="72">
        <v>33037859.25</v>
      </c>
      <c r="F70" s="57" t="s">
        <v>241</v>
      </c>
      <c r="G70" s="57" t="s">
        <v>62</v>
      </c>
      <c r="H70" s="57" t="s">
        <v>242</v>
      </c>
      <c r="I70" s="48" t="s">
        <v>49</v>
      </c>
      <c r="J70" s="47">
        <v>42628</v>
      </c>
      <c r="K70" s="47">
        <v>44454</v>
      </c>
      <c r="L70" s="70" t="s">
        <v>52</v>
      </c>
      <c r="M70" s="48" t="s">
        <v>71</v>
      </c>
    </row>
    <row r="71" spans="1:13" x14ac:dyDescent="0.2">
      <c r="A71" s="55">
        <v>17014239</v>
      </c>
      <c r="B71" s="48" t="s">
        <v>47</v>
      </c>
      <c r="C71" s="48" t="s">
        <v>48</v>
      </c>
      <c r="D71" s="56">
        <v>40000000</v>
      </c>
      <c r="E71" s="72">
        <v>42280186.759999998</v>
      </c>
      <c r="F71" s="57" t="s">
        <v>243</v>
      </c>
      <c r="G71" s="57" t="s">
        <v>244</v>
      </c>
      <c r="H71" s="57" t="s">
        <v>245</v>
      </c>
      <c r="I71" s="48" t="s">
        <v>51</v>
      </c>
      <c r="J71" s="47">
        <v>42970</v>
      </c>
      <c r="K71" s="47">
        <v>44431</v>
      </c>
      <c r="L71" s="70" t="s">
        <v>50</v>
      </c>
      <c r="M71" s="48" t="s">
        <v>71</v>
      </c>
    </row>
    <row r="72" spans="1:13" x14ac:dyDescent="0.2">
      <c r="A72" s="55">
        <v>17014276</v>
      </c>
      <c r="B72" s="48" t="s">
        <v>47</v>
      </c>
      <c r="C72" s="48" t="s">
        <v>48</v>
      </c>
      <c r="D72" s="56">
        <v>30000000</v>
      </c>
      <c r="E72" s="72">
        <v>32256090.66</v>
      </c>
      <c r="F72" s="57" t="s">
        <v>246</v>
      </c>
      <c r="G72" s="57" t="s">
        <v>247</v>
      </c>
      <c r="H72" s="57" t="s">
        <v>248</v>
      </c>
      <c r="I72" s="48" t="s">
        <v>51</v>
      </c>
      <c r="J72" s="47">
        <v>42864</v>
      </c>
      <c r="K72" s="47">
        <v>44325</v>
      </c>
      <c r="L72" s="70" t="s">
        <v>50</v>
      </c>
      <c r="M72" s="48" t="s">
        <v>71</v>
      </c>
    </row>
    <row r="73" spans="1:13" x14ac:dyDescent="0.2">
      <c r="A73" s="55">
        <v>17014371</v>
      </c>
      <c r="B73" s="48" t="s">
        <v>47</v>
      </c>
      <c r="C73" s="48" t="s">
        <v>48</v>
      </c>
      <c r="D73" s="56">
        <v>120000000</v>
      </c>
      <c r="E73" s="72">
        <v>125270429.89</v>
      </c>
      <c r="F73" s="57" t="s">
        <v>249</v>
      </c>
      <c r="G73" s="57" t="s">
        <v>250</v>
      </c>
      <c r="H73" s="57" t="s">
        <v>200</v>
      </c>
      <c r="I73" s="48" t="s">
        <v>51</v>
      </c>
      <c r="J73" s="47">
        <v>43046</v>
      </c>
      <c r="K73" s="47">
        <v>44507</v>
      </c>
      <c r="L73" s="70" t="s">
        <v>50</v>
      </c>
      <c r="M73" s="48" t="s">
        <v>71</v>
      </c>
    </row>
    <row r="74" spans="1:13" x14ac:dyDescent="0.2">
      <c r="A74" s="55">
        <v>17015196</v>
      </c>
      <c r="B74" s="48" t="s">
        <v>47</v>
      </c>
      <c r="C74" s="48" t="s">
        <v>48</v>
      </c>
      <c r="D74" s="56">
        <v>30000000</v>
      </c>
      <c r="E74" s="72">
        <v>33499181.870000001</v>
      </c>
      <c r="F74" s="57" t="s">
        <v>251</v>
      </c>
      <c r="G74" s="57" t="s">
        <v>252</v>
      </c>
      <c r="H74" s="57" t="s">
        <v>253</v>
      </c>
      <c r="I74" s="48" t="s">
        <v>51</v>
      </c>
      <c r="J74" s="47">
        <v>42642</v>
      </c>
      <c r="K74" s="47">
        <v>44103</v>
      </c>
      <c r="L74" s="70" t="s">
        <v>50</v>
      </c>
      <c r="M74" s="48" t="s">
        <v>64</v>
      </c>
    </row>
    <row r="75" spans="1:13" x14ac:dyDescent="0.2">
      <c r="A75" s="55">
        <v>17015206</v>
      </c>
      <c r="B75" s="48" t="s">
        <v>47</v>
      </c>
      <c r="C75" s="48" t="s">
        <v>48</v>
      </c>
      <c r="D75" s="56">
        <v>25000000</v>
      </c>
      <c r="E75" s="72">
        <v>28933915.32</v>
      </c>
      <c r="F75" s="57" t="s">
        <v>254</v>
      </c>
      <c r="G75" s="57" t="s">
        <v>255</v>
      </c>
      <c r="H75" s="57" t="s">
        <v>256</v>
      </c>
      <c r="I75" s="48" t="s">
        <v>49</v>
      </c>
      <c r="J75" s="47">
        <v>42447</v>
      </c>
      <c r="K75" s="47">
        <v>43908</v>
      </c>
      <c r="L75" s="70" t="s">
        <v>50</v>
      </c>
      <c r="M75" s="48" t="s">
        <v>64</v>
      </c>
    </row>
    <row r="76" spans="1:13" x14ac:dyDescent="0.2">
      <c r="A76" s="55">
        <v>17015243</v>
      </c>
      <c r="B76" s="48" t="s">
        <v>47</v>
      </c>
      <c r="C76" s="48" t="s">
        <v>48</v>
      </c>
      <c r="D76" s="56">
        <v>0</v>
      </c>
      <c r="E76" s="72">
        <v>0</v>
      </c>
      <c r="F76" s="57" t="s">
        <v>257</v>
      </c>
      <c r="G76" s="57" t="s">
        <v>258</v>
      </c>
      <c r="H76" s="57" t="s">
        <v>238</v>
      </c>
      <c r="I76" s="48" t="s">
        <v>49</v>
      </c>
      <c r="J76" s="47">
        <v>42594</v>
      </c>
      <c r="K76" s="47">
        <v>44055</v>
      </c>
      <c r="L76" s="70" t="s">
        <v>52</v>
      </c>
      <c r="M76" s="48" t="s">
        <v>64</v>
      </c>
    </row>
    <row r="77" spans="1:13" x14ac:dyDescent="0.2">
      <c r="A77" s="55">
        <v>17015440</v>
      </c>
      <c r="B77" s="48" t="s">
        <v>47</v>
      </c>
      <c r="C77" s="48" t="s">
        <v>48</v>
      </c>
      <c r="D77" s="56">
        <v>40000000</v>
      </c>
      <c r="E77" s="72">
        <v>42561342.310000002</v>
      </c>
      <c r="F77" s="57" t="s">
        <v>259</v>
      </c>
      <c r="G77" s="57" t="s">
        <v>250</v>
      </c>
      <c r="H77" s="57" t="s">
        <v>200</v>
      </c>
      <c r="I77" s="48" t="s">
        <v>51</v>
      </c>
      <c r="J77" s="47">
        <v>42929</v>
      </c>
      <c r="K77" s="47">
        <v>44390</v>
      </c>
      <c r="L77" s="70" t="s">
        <v>50</v>
      </c>
      <c r="M77" s="48" t="s">
        <v>71</v>
      </c>
    </row>
    <row r="78" spans="1:13" x14ac:dyDescent="0.2">
      <c r="A78" s="55">
        <v>17015443</v>
      </c>
      <c r="B78" s="48" t="s">
        <v>47</v>
      </c>
      <c r="C78" s="48" t="s">
        <v>48</v>
      </c>
      <c r="D78" s="56">
        <v>120000000</v>
      </c>
      <c r="E78" s="72">
        <v>135654214.88999999</v>
      </c>
      <c r="F78" s="57" t="s">
        <v>260</v>
      </c>
      <c r="G78" s="57" t="s">
        <v>250</v>
      </c>
      <c r="H78" s="57" t="s">
        <v>200</v>
      </c>
      <c r="I78" s="48" t="s">
        <v>51</v>
      </c>
      <c r="J78" s="47">
        <v>42500</v>
      </c>
      <c r="K78" s="47">
        <v>44326</v>
      </c>
      <c r="L78" s="70" t="s">
        <v>50</v>
      </c>
      <c r="M78" s="48" t="s">
        <v>71</v>
      </c>
    </row>
    <row r="79" spans="1:13" x14ac:dyDescent="0.2">
      <c r="A79" s="55">
        <v>17016143</v>
      </c>
      <c r="B79" s="48" t="s">
        <v>47</v>
      </c>
      <c r="C79" s="48" t="s">
        <v>48</v>
      </c>
      <c r="D79" s="56">
        <v>40000000</v>
      </c>
      <c r="E79" s="72">
        <v>42190007.229999997</v>
      </c>
      <c r="F79" s="57" t="s">
        <v>261</v>
      </c>
      <c r="G79" s="57" t="s">
        <v>262</v>
      </c>
      <c r="H79" s="57" t="s">
        <v>200</v>
      </c>
      <c r="I79" s="48" t="s">
        <v>51</v>
      </c>
      <c r="J79" s="47">
        <v>42983</v>
      </c>
      <c r="K79" s="47">
        <v>44444</v>
      </c>
      <c r="L79" s="70" t="s">
        <v>50</v>
      </c>
      <c r="M79" s="48" t="s">
        <v>71</v>
      </c>
    </row>
    <row r="80" spans="1:13" x14ac:dyDescent="0.2">
      <c r="A80" s="58">
        <v>18000716</v>
      </c>
      <c r="B80" s="59" t="s">
        <v>47</v>
      </c>
      <c r="C80" s="59" t="s">
        <v>48</v>
      </c>
      <c r="D80" s="60">
        <v>120000000</v>
      </c>
      <c r="E80" s="76">
        <v>121447997.98999999</v>
      </c>
      <c r="F80" s="60" t="s">
        <v>263</v>
      </c>
      <c r="G80" s="60" t="s">
        <v>262</v>
      </c>
      <c r="H80" s="60" t="s">
        <v>200</v>
      </c>
      <c r="I80" s="59" t="s">
        <v>53</v>
      </c>
      <c r="J80" s="61">
        <v>43084</v>
      </c>
      <c r="K80" s="61">
        <v>44910</v>
      </c>
      <c r="L80" s="77" t="s">
        <v>50</v>
      </c>
      <c r="M80" s="59" t="s">
        <v>71</v>
      </c>
    </row>
    <row r="81" spans="1:13" x14ac:dyDescent="0.2">
      <c r="A81" s="55">
        <v>18002218</v>
      </c>
      <c r="B81" s="48" t="s">
        <v>47</v>
      </c>
      <c r="C81" s="48" t="s">
        <v>48</v>
      </c>
      <c r="D81" s="56">
        <v>200000000</v>
      </c>
      <c r="E81" s="72">
        <v>204109740.59</v>
      </c>
      <c r="F81" s="57" t="s">
        <v>264</v>
      </c>
      <c r="G81" s="57" t="s">
        <v>265</v>
      </c>
      <c r="H81" s="57" t="s">
        <v>266</v>
      </c>
      <c r="I81" s="48" t="s">
        <v>49</v>
      </c>
      <c r="J81" s="47">
        <v>42969</v>
      </c>
      <c r="K81" s="47">
        <v>44430</v>
      </c>
      <c r="L81" s="70" t="s">
        <v>50</v>
      </c>
      <c r="M81" s="48" t="s">
        <v>71</v>
      </c>
    </row>
    <row r="82" spans="1:13" x14ac:dyDescent="0.2">
      <c r="A82" s="55">
        <v>18002281</v>
      </c>
      <c r="B82" s="48" t="s">
        <v>47</v>
      </c>
      <c r="C82" s="48" t="s">
        <v>48</v>
      </c>
      <c r="D82" s="56">
        <v>20000000</v>
      </c>
      <c r="E82" s="72">
        <v>21181170.620000001</v>
      </c>
      <c r="F82" s="57" t="s">
        <v>267</v>
      </c>
      <c r="G82" s="57" t="s">
        <v>268</v>
      </c>
      <c r="H82" s="57" t="s">
        <v>269</v>
      </c>
      <c r="I82" s="48" t="s">
        <v>49</v>
      </c>
      <c r="J82" s="47">
        <v>43067</v>
      </c>
      <c r="K82" s="47">
        <v>44163</v>
      </c>
      <c r="L82" s="70" t="s">
        <v>50</v>
      </c>
      <c r="M82" s="48" t="s">
        <v>64</v>
      </c>
    </row>
    <row r="83" spans="1:13" x14ac:dyDescent="0.2">
      <c r="A83" s="55">
        <v>18002561</v>
      </c>
      <c r="B83" s="48" t="s">
        <v>47</v>
      </c>
      <c r="C83" s="48" t="s">
        <v>54</v>
      </c>
      <c r="D83" s="56">
        <v>500000000</v>
      </c>
      <c r="E83" s="72">
        <v>524435238.79000002</v>
      </c>
      <c r="F83" s="57" t="s">
        <v>100</v>
      </c>
      <c r="G83" s="57" t="s">
        <v>270</v>
      </c>
      <c r="H83" s="57" t="s">
        <v>271</v>
      </c>
      <c r="I83" s="48" t="s">
        <v>49</v>
      </c>
      <c r="J83" s="47">
        <v>43137</v>
      </c>
      <c r="K83" s="47">
        <v>44233</v>
      </c>
      <c r="L83" s="70" t="s">
        <v>52</v>
      </c>
      <c r="M83" s="48" t="s">
        <v>71</v>
      </c>
    </row>
    <row r="84" spans="1:13" x14ac:dyDescent="0.2">
      <c r="A84" s="55">
        <v>18004192</v>
      </c>
      <c r="B84" s="48" t="s">
        <v>47</v>
      </c>
      <c r="C84" s="48" t="s">
        <v>54</v>
      </c>
      <c r="D84" s="56">
        <v>20000000</v>
      </c>
      <c r="E84" s="72">
        <v>29093307.760000002</v>
      </c>
      <c r="F84" s="57" t="s">
        <v>272</v>
      </c>
      <c r="G84" s="57" t="s">
        <v>273</v>
      </c>
      <c r="H84" s="57" t="s">
        <v>274</v>
      </c>
      <c r="I84" s="48" t="s">
        <v>51</v>
      </c>
      <c r="J84" s="47">
        <v>40029</v>
      </c>
      <c r="K84" s="47">
        <v>44047</v>
      </c>
      <c r="L84" s="70" t="s">
        <v>52</v>
      </c>
      <c r="M84" s="48" t="s">
        <v>64</v>
      </c>
    </row>
    <row r="85" spans="1:13" x14ac:dyDescent="0.2">
      <c r="A85" s="55">
        <v>18004193</v>
      </c>
      <c r="B85" s="48" t="s">
        <v>47</v>
      </c>
      <c r="C85" s="48" t="s">
        <v>54</v>
      </c>
      <c r="D85" s="56">
        <v>0</v>
      </c>
      <c r="E85" s="72">
        <v>0</v>
      </c>
      <c r="F85" s="57" t="s">
        <v>275</v>
      </c>
      <c r="G85" s="57" t="s">
        <v>276</v>
      </c>
      <c r="H85" s="57" t="s">
        <v>277</v>
      </c>
      <c r="I85" s="48" t="s">
        <v>51</v>
      </c>
      <c r="J85" s="47">
        <v>40030</v>
      </c>
      <c r="K85" s="47">
        <v>44048</v>
      </c>
      <c r="L85" s="70" t="s">
        <v>52</v>
      </c>
      <c r="M85" s="48" t="s">
        <v>64</v>
      </c>
    </row>
    <row r="86" spans="1:13" x14ac:dyDescent="0.2">
      <c r="A86" s="55">
        <v>18004256</v>
      </c>
      <c r="B86" s="48" t="s">
        <v>47</v>
      </c>
      <c r="C86" s="48" t="s">
        <v>54</v>
      </c>
      <c r="D86" s="56">
        <v>681836331</v>
      </c>
      <c r="E86" s="72">
        <v>841235604.71000004</v>
      </c>
      <c r="F86" s="57" t="s">
        <v>278</v>
      </c>
      <c r="G86" s="57" t="s">
        <v>279</v>
      </c>
      <c r="H86" s="57" t="s">
        <v>280</v>
      </c>
      <c r="I86" s="48" t="s">
        <v>51</v>
      </c>
      <c r="J86" s="47">
        <v>41396</v>
      </c>
      <c r="K86" s="47">
        <v>45048</v>
      </c>
      <c r="L86" s="70" t="s">
        <v>52</v>
      </c>
      <c r="M86" s="48" t="s">
        <v>71</v>
      </c>
    </row>
    <row r="87" spans="1:13" x14ac:dyDescent="0.2">
      <c r="A87" s="55">
        <v>18004534</v>
      </c>
      <c r="B87" s="48" t="s">
        <v>47</v>
      </c>
      <c r="C87" s="48" t="s">
        <v>48</v>
      </c>
      <c r="D87" s="56">
        <v>450000000</v>
      </c>
      <c r="E87" s="72">
        <v>475879426.35000002</v>
      </c>
      <c r="F87" s="57" t="s">
        <v>281</v>
      </c>
      <c r="G87" s="57" t="s">
        <v>282</v>
      </c>
      <c r="H87" s="57" t="s">
        <v>283</v>
      </c>
      <c r="I87" s="48" t="s">
        <v>51</v>
      </c>
      <c r="J87" s="47">
        <v>43172</v>
      </c>
      <c r="K87" s="47">
        <v>43903</v>
      </c>
      <c r="L87" s="70" t="s">
        <v>52</v>
      </c>
      <c r="M87" s="48" t="s">
        <v>64</v>
      </c>
    </row>
    <row r="88" spans="1:13" x14ac:dyDescent="0.2">
      <c r="A88" s="55">
        <v>18007885</v>
      </c>
      <c r="B88" s="48" t="s">
        <v>47</v>
      </c>
      <c r="C88" s="48" t="s">
        <v>48</v>
      </c>
      <c r="D88" s="56">
        <v>30000000</v>
      </c>
      <c r="E88" s="72">
        <v>30109806.550000001</v>
      </c>
      <c r="F88" s="57" t="s">
        <v>284</v>
      </c>
      <c r="G88" s="57" t="s">
        <v>285</v>
      </c>
      <c r="H88" s="57" t="s">
        <v>286</v>
      </c>
      <c r="I88" s="48" t="s">
        <v>51</v>
      </c>
      <c r="J88" s="47">
        <v>43192</v>
      </c>
      <c r="K88" s="47">
        <v>44288</v>
      </c>
      <c r="L88" s="70" t="s">
        <v>50</v>
      </c>
      <c r="M88" s="48" t="s">
        <v>71</v>
      </c>
    </row>
    <row r="89" spans="1:13" x14ac:dyDescent="0.2">
      <c r="A89" s="55">
        <v>18008055</v>
      </c>
      <c r="B89" s="48" t="s">
        <v>47</v>
      </c>
      <c r="C89" s="48" t="s">
        <v>48</v>
      </c>
      <c r="D89" s="56">
        <v>8869600000</v>
      </c>
      <c r="E89" s="72">
        <v>9299086753.0400009</v>
      </c>
      <c r="F89" s="57" t="s">
        <v>287</v>
      </c>
      <c r="G89" s="57" t="s">
        <v>288</v>
      </c>
      <c r="H89" s="57" t="s">
        <v>289</v>
      </c>
      <c r="I89" s="48" t="s">
        <v>51</v>
      </c>
      <c r="J89" s="47">
        <v>43248</v>
      </c>
      <c r="K89" s="47">
        <v>43979</v>
      </c>
      <c r="L89" s="70" t="s">
        <v>52</v>
      </c>
      <c r="M89" s="48" t="s">
        <v>64</v>
      </c>
    </row>
    <row r="90" spans="1:13" x14ac:dyDescent="0.2">
      <c r="A90" s="55">
        <v>18008779</v>
      </c>
      <c r="B90" s="48" t="s">
        <v>47</v>
      </c>
      <c r="C90" s="48" t="s">
        <v>48</v>
      </c>
      <c r="D90" s="56">
        <v>40000000</v>
      </c>
      <c r="E90" s="72">
        <v>41339770.079999998</v>
      </c>
      <c r="F90" s="57" t="s">
        <v>290</v>
      </c>
      <c r="G90" s="57" t="s">
        <v>291</v>
      </c>
      <c r="H90" s="57" t="s">
        <v>292</v>
      </c>
      <c r="I90" s="48" t="s">
        <v>51</v>
      </c>
      <c r="J90" s="47">
        <v>43248</v>
      </c>
      <c r="K90" s="47">
        <v>44344</v>
      </c>
      <c r="L90" s="70" t="s">
        <v>50</v>
      </c>
      <c r="M90" s="48" t="s">
        <v>71</v>
      </c>
    </row>
    <row r="91" spans="1:13" x14ac:dyDescent="0.2">
      <c r="A91" s="55">
        <v>18008788</v>
      </c>
      <c r="B91" s="48" t="s">
        <v>47</v>
      </c>
      <c r="C91" s="48" t="s">
        <v>48</v>
      </c>
      <c r="D91" s="56">
        <v>40000000</v>
      </c>
      <c r="E91" s="72">
        <v>41181567.200000003</v>
      </c>
      <c r="F91" s="57" t="s">
        <v>293</v>
      </c>
      <c r="G91" s="57" t="s">
        <v>294</v>
      </c>
      <c r="H91" s="57" t="s">
        <v>292</v>
      </c>
      <c r="I91" s="48" t="s">
        <v>51</v>
      </c>
      <c r="J91" s="47">
        <v>43276</v>
      </c>
      <c r="K91" s="47">
        <v>44372</v>
      </c>
      <c r="L91" s="70" t="s">
        <v>50</v>
      </c>
      <c r="M91" s="48" t="s">
        <v>71</v>
      </c>
    </row>
    <row r="92" spans="1:13" x14ac:dyDescent="0.2">
      <c r="A92" s="55">
        <v>18009949</v>
      </c>
      <c r="B92" s="48" t="s">
        <v>47</v>
      </c>
      <c r="C92" s="48" t="s">
        <v>48</v>
      </c>
      <c r="D92" s="56">
        <v>40000000</v>
      </c>
      <c r="E92" s="72">
        <v>41611803.469999999</v>
      </c>
      <c r="F92" s="57" t="s">
        <v>295</v>
      </c>
      <c r="G92" s="57" t="s">
        <v>294</v>
      </c>
      <c r="H92" s="57" t="s">
        <v>292</v>
      </c>
      <c r="I92" s="48" t="s">
        <v>51</v>
      </c>
      <c r="J92" s="47">
        <v>43199</v>
      </c>
      <c r="K92" s="47">
        <v>44295</v>
      </c>
      <c r="L92" s="70" t="s">
        <v>50</v>
      </c>
      <c r="M92" s="48" t="s">
        <v>71</v>
      </c>
    </row>
    <row r="93" spans="1:13" x14ac:dyDescent="0.2">
      <c r="A93" s="55">
        <v>18011250</v>
      </c>
      <c r="B93" s="48" t="s">
        <v>47</v>
      </c>
      <c r="C93" s="48" t="s">
        <v>48</v>
      </c>
      <c r="D93" s="56">
        <v>40000000</v>
      </c>
      <c r="E93" s="72">
        <v>41339770.079999998</v>
      </c>
      <c r="F93" s="57" t="s">
        <v>296</v>
      </c>
      <c r="G93" s="57" t="s">
        <v>297</v>
      </c>
      <c r="H93" s="57" t="s">
        <v>292</v>
      </c>
      <c r="I93" s="48" t="s">
        <v>51</v>
      </c>
      <c r="J93" s="47">
        <v>43248</v>
      </c>
      <c r="K93" s="47">
        <v>44344</v>
      </c>
      <c r="L93" s="70" t="s">
        <v>50</v>
      </c>
      <c r="M93" s="48" t="s">
        <v>71</v>
      </c>
    </row>
    <row r="94" spans="1:13" x14ac:dyDescent="0.2">
      <c r="A94" s="58">
        <v>18011255</v>
      </c>
      <c r="B94" s="59" t="s">
        <v>47</v>
      </c>
      <c r="C94" s="59" t="s">
        <v>48</v>
      </c>
      <c r="D94" s="60">
        <v>30000000</v>
      </c>
      <c r="E94" s="76">
        <v>31147453.670000002</v>
      </c>
      <c r="F94" s="60" t="s">
        <v>298</v>
      </c>
      <c r="G94" s="60" t="s">
        <v>299</v>
      </c>
      <c r="H94" s="60" t="s">
        <v>256</v>
      </c>
      <c r="I94" s="59" t="s">
        <v>53</v>
      </c>
      <c r="J94" s="61">
        <v>43214</v>
      </c>
      <c r="K94" s="61">
        <v>44310</v>
      </c>
      <c r="L94" s="77" t="s">
        <v>50</v>
      </c>
      <c r="M94" s="59" t="s">
        <v>71</v>
      </c>
    </row>
    <row r="95" spans="1:13" x14ac:dyDescent="0.2">
      <c r="A95" s="55">
        <v>18011274</v>
      </c>
      <c r="B95" s="48" t="s">
        <v>47</v>
      </c>
      <c r="C95" s="48" t="s">
        <v>48</v>
      </c>
      <c r="D95" s="56">
        <v>10000000</v>
      </c>
      <c r="E95" s="72">
        <v>10547299.76</v>
      </c>
      <c r="F95" s="57" t="s">
        <v>300</v>
      </c>
      <c r="G95" s="57" t="s">
        <v>301</v>
      </c>
      <c r="H95" s="57" t="s">
        <v>256</v>
      </c>
      <c r="I95" s="48" t="s">
        <v>51</v>
      </c>
      <c r="J95" s="47">
        <v>43165</v>
      </c>
      <c r="K95" s="47">
        <v>44018</v>
      </c>
      <c r="L95" s="70" t="s">
        <v>50</v>
      </c>
      <c r="M95" s="48" t="s">
        <v>64</v>
      </c>
    </row>
    <row r="96" spans="1:13" x14ac:dyDescent="0.2">
      <c r="A96" s="55">
        <v>18011478</v>
      </c>
      <c r="B96" s="48" t="s">
        <v>47</v>
      </c>
      <c r="C96" s="48" t="s">
        <v>48</v>
      </c>
      <c r="D96" s="56">
        <v>40000000</v>
      </c>
      <c r="E96" s="72">
        <v>41098502.469999999</v>
      </c>
      <c r="F96" s="57" t="s">
        <v>302</v>
      </c>
      <c r="G96" s="57" t="s">
        <v>303</v>
      </c>
      <c r="H96" s="57" t="s">
        <v>292</v>
      </c>
      <c r="I96" s="48" t="s">
        <v>51</v>
      </c>
      <c r="J96" s="47">
        <v>43291</v>
      </c>
      <c r="K96" s="47">
        <v>44387</v>
      </c>
      <c r="L96" s="70" t="s">
        <v>50</v>
      </c>
      <c r="M96" s="48" t="s">
        <v>71</v>
      </c>
    </row>
    <row r="97" spans="1:13" x14ac:dyDescent="0.2">
      <c r="A97" s="55">
        <v>18011534</v>
      </c>
      <c r="B97" s="48" t="s">
        <v>47</v>
      </c>
      <c r="C97" s="48" t="s">
        <v>48</v>
      </c>
      <c r="D97" s="56">
        <v>30000000</v>
      </c>
      <c r="E97" s="72">
        <v>32741490.789999999</v>
      </c>
      <c r="F97" s="57" t="s">
        <v>304</v>
      </c>
      <c r="G97" s="57" t="s">
        <v>305</v>
      </c>
      <c r="H97" s="57" t="s">
        <v>306</v>
      </c>
      <c r="I97" s="48" t="s">
        <v>51</v>
      </c>
      <c r="J97" s="47">
        <v>42768</v>
      </c>
      <c r="K97" s="47">
        <v>44229</v>
      </c>
      <c r="L97" s="70" t="s">
        <v>50</v>
      </c>
      <c r="M97" s="48" t="s">
        <v>71</v>
      </c>
    </row>
    <row r="98" spans="1:13" x14ac:dyDescent="0.2">
      <c r="A98" s="55">
        <v>18011800</v>
      </c>
      <c r="B98" s="48" t="s">
        <v>47</v>
      </c>
      <c r="C98" s="48" t="s">
        <v>48</v>
      </c>
      <c r="D98" s="56">
        <v>10000000</v>
      </c>
      <c r="E98" s="72">
        <v>10280169.810000001</v>
      </c>
      <c r="F98" s="57" t="s">
        <v>307</v>
      </c>
      <c r="G98" s="57" t="s">
        <v>301</v>
      </c>
      <c r="H98" s="57" t="s">
        <v>256</v>
      </c>
      <c r="I98" s="48" t="s">
        <v>51</v>
      </c>
      <c r="J98" s="47">
        <v>43287</v>
      </c>
      <c r="K98" s="47">
        <v>44383</v>
      </c>
      <c r="L98" s="70" t="s">
        <v>50</v>
      </c>
      <c r="M98" s="48" t="s">
        <v>71</v>
      </c>
    </row>
    <row r="99" spans="1:13" x14ac:dyDescent="0.2">
      <c r="A99" s="58">
        <v>18012774</v>
      </c>
      <c r="B99" s="59" t="s">
        <v>47</v>
      </c>
      <c r="C99" s="59" t="s">
        <v>48</v>
      </c>
      <c r="D99" s="60">
        <v>50000000</v>
      </c>
      <c r="E99" s="76">
        <v>49899228.280000001</v>
      </c>
      <c r="F99" s="60" t="s">
        <v>308</v>
      </c>
      <c r="G99" s="60" t="s">
        <v>309</v>
      </c>
      <c r="H99" s="60" t="s">
        <v>310</v>
      </c>
      <c r="I99" s="59" t="s">
        <v>53</v>
      </c>
      <c r="J99" s="61">
        <v>43136</v>
      </c>
      <c r="K99" s="61">
        <v>44232</v>
      </c>
      <c r="L99" s="77" t="s">
        <v>50</v>
      </c>
      <c r="M99" s="59" t="s">
        <v>71</v>
      </c>
    </row>
    <row r="100" spans="1:13" x14ac:dyDescent="0.2">
      <c r="A100" s="55">
        <v>18012783</v>
      </c>
      <c r="B100" s="48" t="s">
        <v>47</v>
      </c>
      <c r="C100" s="48" t="s">
        <v>48</v>
      </c>
      <c r="D100" s="56">
        <v>40000000</v>
      </c>
      <c r="E100" s="72">
        <v>41529938.229999997</v>
      </c>
      <c r="F100" s="57" t="s">
        <v>311</v>
      </c>
      <c r="G100" s="57" t="s">
        <v>309</v>
      </c>
      <c r="H100" s="57" t="s">
        <v>292</v>
      </c>
      <c r="I100" s="48" t="s">
        <v>51</v>
      </c>
      <c r="J100" s="47">
        <v>43214</v>
      </c>
      <c r="K100" s="47">
        <v>44310</v>
      </c>
      <c r="L100" s="70" t="s">
        <v>50</v>
      </c>
      <c r="M100" s="48" t="s">
        <v>71</v>
      </c>
    </row>
    <row r="101" spans="1:13" x14ac:dyDescent="0.2">
      <c r="A101" s="55">
        <v>18014737</v>
      </c>
      <c r="B101" s="48" t="s">
        <v>47</v>
      </c>
      <c r="C101" s="48" t="s">
        <v>54</v>
      </c>
      <c r="D101" s="56">
        <v>2650316917</v>
      </c>
      <c r="E101" s="72">
        <v>2640072296.5999999</v>
      </c>
      <c r="F101" s="57" t="s">
        <v>312</v>
      </c>
      <c r="G101" s="57" t="s">
        <v>313</v>
      </c>
      <c r="H101" s="57" t="s">
        <v>314</v>
      </c>
      <c r="I101" s="48" t="s">
        <v>51</v>
      </c>
      <c r="J101" s="47">
        <v>43349</v>
      </c>
      <c r="K101" s="47">
        <v>44810</v>
      </c>
      <c r="L101" s="70" t="s">
        <v>52</v>
      </c>
      <c r="M101" s="48" t="s">
        <v>71</v>
      </c>
    </row>
    <row r="102" spans="1:13" x14ac:dyDescent="0.2">
      <c r="A102" s="58">
        <v>18015951</v>
      </c>
      <c r="B102" s="59" t="s">
        <v>47</v>
      </c>
      <c r="C102" s="59" t="s">
        <v>48</v>
      </c>
      <c r="D102" s="60">
        <v>11000000</v>
      </c>
      <c r="E102" s="76">
        <v>11480060.800000001</v>
      </c>
      <c r="F102" s="60" t="s">
        <v>315</v>
      </c>
      <c r="G102" s="60" t="s">
        <v>301</v>
      </c>
      <c r="H102" s="60" t="s">
        <v>316</v>
      </c>
      <c r="I102" s="59" t="s">
        <v>53</v>
      </c>
      <c r="J102" s="61">
        <v>43288</v>
      </c>
      <c r="K102" s="61">
        <v>44019</v>
      </c>
      <c r="L102" s="77" t="s">
        <v>50</v>
      </c>
      <c r="M102" s="59" t="s">
        <v>64</v>
      </c>
    </row>
    <row r="103" spans="1:13" x14ac:dyDescent="0.2">
      <c r="A103" s="55">
        <v>18017091</v>
      </c>
      <c r="B103" s="48" t="s">
        <v>47</v>
      </c>
      <c r="C103" s="48" t="s">
        <v>48</v>
      </c>
      <c r="D103" s="56">
        <v>40000000</v>
      </c>
      <c r="E103" s="72">
        <v>40537228.759999998</v>
      </c>
      <c r="F103" s="57" t="s">
        <v>317</v>
      </c>
      <c r="G103" s="57" t="s">
        <v>297</v>
      </c>
      <c r="H103" s="57" t="s">
        <v>318</v>
      </c>
      <c r="I103" s="48" t="s">
        <v>51</v>
      </c>
      <c r="J103" s="47">
        <v>43390</v>
      </c>
      <c r="K103" s="47">
        <v>44486</v>
      </c>
      <c r="L103" s="70" t="s">
        <v>50</v>
      </c>
      <c r="M103" s="48" t="s">
        <v>71</v>
      </c>
    </row>
    <row r="104" spans="1:13" x14ac:dyDescent="0.2">
      <c r="A104" s="55">
        <v>18017405</v>
      </c>
      <c r="B104" s="48" t="s">
        <v>47</v>
      </c>
      <c r="C104" s="48" t="s">
        <v>54</v>
      </c>
      <c r="D104" s="56">
        <v>249000000</v>
      </c>
      <c r="E104" s="72">
        <v>255783157.77000001</v>
      </c>
      <c r="F104" s="57" t="s">
        <v>195</v>
      </c>
      <c r="G104" s="57" t="s">
        <v>319</v>
      </c>
      <c r="H104" s="57" t="s">
        <v>320</v>
      </c>
      <c r="I104" s="48" t="s">
        <v>51</v>
      </c>
      <c r="J104" s="47">
        <v>43419</v>
      </c>
      <c r="K104" s="47">
        <v>44150</v>
      </c>
      <c r="L104" s="70" t="s">
        <v>52</v>
      </c>
      <c r="M104" s="48" t="s">
        <v>64</v>
      </c>
    </row>
    <row r="105" spans="1:13" x14ac:dyDescent="0.2">
      <c r="A105" s="55">
        <v>18017696</v>
      </c>
      <c r="B105" s="48" t="s">
        <v>47</v>
      </c>
      <c r="C105" s="48" t="s">
        <v>48</v>
      </c>
      <c r="D105" s="56">
        <v>170000000</v>
      </c>
      <c r="E105" s="72">
        <v>172283222.24000001</v>
      </c>
      <c r="F105" s="57" t="s">
        <v>321</v>
      </c>
      <c r="G105" s="57" t="s">
        <v>322</v>
      </c>
      <c r="H105" s="57" t="s">
        <v>323</v>
      </c>
      <c r="I105" s="48" t="s">
        <v>51</v>
      </c>
      <c r="J105" s="47">
        <v>43390</v>
      </c>
      <c r="K105" s="47">
        <v>44486</v>
      </c>
      <c r="L105" s="70" t="s">
        <v>50</v>
      </c>
      <c r="M105" s="48" t="s">
        <v>71</v>
      </c>
    </row>
    <row r="106" spans="1:13" x14ac:dyDescent="0.2">
      <c r="A106" s="55">
        <v>18017910</v>
      </c>
      <c r="B106" s="48" t="s">
        <v>47</v>
      </c>
      <c r="C106" s="48" t="s">
        <v>48</v>
      </c>
      <c r="D106" s="56">
        <v>40000000</v>
      </c>
      <c r="E106" s="72">
        <v>40542886.380000003</v>
      </c>
      <c r="F106" s="57" t="s">
        <v>324</v>
      </c>
      <c r="G106" s="57" t="s">
        <v>303</v>
      </c>
      <c r="H106" s="57" t="s">
        <v>200</v>
      </c>
      <c r="I106" s="48" t="s">
        <v>51</v>
      </c>
      <c r="J106" s="47">
        <v>43389</v>
      </c>
      <c r="K106" s="47">
        <v>44485</v>
      </c>
      <c r="L106" s="70" t="s">
        <v>50</v>
      </c>
      <c r="M106" s="48" t="s">
        <v>71</v>
      </c>
    </row>
    <row r="107" spans="1:13" x14ac:dyDescent="0.2">
      <c r="A107" s="58">
        <v>18018051</v>
      </c>
      <c r="B107" s="59" t="s">
        <v>47</v>
      </c>
      <c r="C107" s="59" t="s">
        <v>48</v>
      </c>
      <c r="D107" s="60">
        <v>30000000</v>
      </c>
      <c r="E107" s="76">
        <v>30790569.059999999</v>
      </c>
      <c r="F107" s="60" t="s">
        <v>325</v>
      </c>
      <c r="G107" s="60" t="s">
        <v>326</v>
      </c>
      <c r="H107" s="60" t="s">
        <v>327</v>
      </c>
      <c r="I107" s="59" t="s">
        <v>53</v>
      </c>
      <c r="J107" s="61">
        <v>43299</v>
      </c>
      <c r="K107" s="61">
        <v>44395</v>
      </c>
      <c r="L107" s="77" t="s">
        <v>50</v>
      </c>
      <c r="M107" s="59" t="s">
        <v>71</v>
      </c>
    </row>
    <row r="108" spans="1:13" x14ac:dyDescent="0.2">
      <c r="A108" s="55">
        <v>18018768</v>
      </c>
      <c r="B108" s="48" t="s">
        <v>47</v>
      </c>
      <c r="C108" s="48" t="s">
        <v>48</v>
      </c>
      <c r="D108" s="56">
        <v>120000000</v>
      </c>
      <c r="E108" s="72">
        <v>126299464.18000001</v>
      </c>
      <c r="F108" s="57" t="s">
        <v>328</v>
      </c>
      <c r="G108" s="57" t="s">
        <v>329</v>
      </c>
      <c r="H108" s="57" t="s">
        <v>318</v>
      </c>
      <c r="I108" s="48" t="s">
        <v>51</v>
      </c>
      <c r="J108" s="47">
        <v>42996</v>
      </c>
      <c r="K108" s="47">
        <v>44457</v>
      </c>
      <c r="L108" s="70" t="s">
        <v>50</v>
      </c>
      <c r="M108" s="48" t="s">
        <v>71</v>
      </c>
    </row>
    <row r="109" spans="1:13" x14ac:dyDescent="0.2">
      <c r="A109" s="55">
        <v>18019262</v>
      </c>
      <c r="B109" s="48" t="s">
        <v>47</v>
      </c>
      <c r="C109" s="48" t="s">
        <v>54</v>
      </c>
      <c r="D109" s="56">
        <v>12557330968</v>
      </c>
      <c r="E109" s="72">
        <v>18375616453.82</v>
      </c>
      <c r="F109" s="57" t="s">
        <v>330</v>
      </c>
      <c r="G109" s="57" t="s">
        <v>319</v>
      </c>
      <c r="H109" s="57" t="s">
        <v>331</v>
      </c>
      <c r="I109" s="48" t="s">
        <v>51</v>
      </c>
      <c r="J109" s="47">
        <v>39960</v>
      </c>
      <c r="K109" s="47">
        <v>43978</v>
      </c>
      <c r="L109" s="70" t="s">
        <v>52</v>
      </c>
      <c r="M109" s="48" t="s">
        <v>64</v>
      </c>
    </row>
    <row r="110" spans="1:13" x14ac:dyDescent="0.2">
      <c r="A110" s="55">
        <v>18020396</v>
      </c>
      <c r="B110" s="48" t="s">
        <v>47</v>
      </c>
      <c r="C110" s="48" t="s">
        <v>48</v>
      </c>
      <c r="D110" s="56">
        <v>1929463</v>
      </c>
      <c r="E110" s="72">
        <v>2025550.04</v>
      </c>
      <c r="F110" s="57" t="s">
        <v>332</v>
      </c>
      <c r="G110" s="57" t="s">
        <v>333</v>
      </c>
      <c r="H110" s="57" t="s">
        <v>334</v>
      </c>
      <c r="I110" s="48" t="s">
        <v>51</v>
      </c>
      <c r="J110" s="47">
        <v>43012</v>
      </c>
      <c r="K110" s="47">
        <v>44473</v>
      </c>
      <c r="L110" s="70" t="s">
        <v>50</v>
      </c>
      <c r="M110" s="48" t="s">
        <v>71</v>
      </c>
    </row>
    <row r="111" spans="1:13" x14ac:dyDescent="0.2">
      <c r="A111" s="55">
        <v>18020397</v>
      </c>
      <c r="B111" s="48" t="s">
        <v>47</v>
      </c>
      <c r="C111" s="48" t="s">
        <v>48</v>
      </c>
      <c r="D111" s="56">
        <v>20284055</v>
      </c>
      <c r="E111" s="72">
        <v>20630688.93</v>
      </c>
      <c r="F111" s="57" t="s">
        <v>335</v>
      </c>
      <c r="G111" s="57" t="s">
        <v>336</v>
      </c>
      <c r="H111" s="57" t="s">
        <v>337</v>
      </c>
      <c r="I111" s="48" t="s">
        <v>51</v>
      </c>
      <c r="J111" s="69">
        <v>43364</v>
      </c>
      <c r="K111" s="47">
        <v>44460</v>
      </c>
      <c r="L111" s="70" t="s">
        <v>55</v>
      </c>
      <c r="M111" s="48" t="s">
        <v>71</v>
      </c>
    </row>
    <row r="112" spans="1:13" x14ac:dyDescent="0.2">
      <c r="A112" s="55">
        <v>19001015</v>
      </c>
      <c r="B112" s="48" t="s">
        <v>47</v>
      </c>
      <c r="C112" s="48" t="s">
        <v>54</v>
      </c>
      <c r="D112" s="56">
        <v>18000000</v>
      </c>
      <c r="E112" s="72">
        <v>18527954.760000002</v>
      </c>
      <c r="F112" s="57" t="s">
        <v>338</v>
      </c>
      <c r="G112" s="57" t="s">
        <v>339</v>
      </c>
      <c r="H112" s="57" t="s">
        <v>340</v>
      </c>
      <c r="I112" s="48" t="s">
        <v>51</v>
      </c>
      <c r="J112" s="47">
        <v>43495</v>
      </c>
      <c r="K112" s="47">
        <v>43869</v>
      </c>
      <c r="L112" s="70" t="s">
        <v>55</v>
      </c>
      <c r="M112" s="48" t="s">
        <v>64</v>
      </c>
    </row>
    <row r="113" spans="1:13" x14ac:dyDescent="0.2">
      <c r="A113" s="55">
        <v>19001430</v>
      </c>
      <c r="B113" s="48" t="s">
        <v>47</v>
      </c>
      <c r="C113" s="48" t="s">
        <v>54</v>
      </c>
      <c r="D113" s="56">
        <v>11810000</v>
      </c>
      <c r="E113" s="72">
        <v>12014439.449999999</v>
      </c>
      <c r="F113" s="57" t="s">
        <v>341</v>
      </c>
      <c r="G113" s="57" t="s">
        <v>342</v>
      </c>
      <c r="H113" s="57" t="s">
        <v>343</v>
      </c>
      <c r="I113" s="48" t="s">
        <v>51</v>
      </c>
      <c r="J113" s="47">
        <v>43599</v>
      </c>
      <c r="K113" s="47">
        <v>43965</v>
      </c>
      <c r="L113" s="70" t="s">
        <v>52</v>
      </c>
      <c r="M113" s="48" t="s">
        <v>64</v>
      </c>
    </row>
    <row r="114" spans="1:13" x14ac:dyDescent="0.2">
      <c r="A114" s="58">
        <v>19002074</v>
      </c>
      <c r="B114" s="59" t="s">
        <v>47</v>
      </c>
      <c r="C114" s="59" t="s">
        <v>48</v>
      </c>
      <c r="D114" s="60">
        <v>465000000</v>
      </c>
      <c r="E114" s="76">
        <v>470349609.45999998</v>
      </c>
      <c r="F114" s="60" t="s">
        <v>344</v>
      </c>
      <c r="G114" s="60" t="s">
        <v>345</v>
      </c>
      <c r="H114" s="60" t="s">
        <v>346</v>
      </c>
      <c r="I114" s="59" t="s">
        <v>53</v>
      </c>
      <c r="J114" s="61">
        <v>43403</v>
      </c>
      <c r="K114" s="61">
        <v>44499</v>
      </c>
      <c r="L114" s="77" t="s">
        <v>50</v>
      </c>
      <c r="M114" s="59" t="s">
        <v>71</v>
      </c>
    </row>
    <row r="115" spans="1:13" x14ac:dyDescent="0.2">
      <c r="A115" s="55">
        <v>19002213</v>
      </c>
      <c r="B115" s="48" t="s">
        <v>47</v>
      </c>
      <c r="C115" s="48" t="s">
        <v>48</v>
      </c>
      <c r="D115" s="56">
        <v>50000000</v>
      </c>
      <c r="E115" s="72">
        <v>49883052.140000001</v>
      </c>
      <c r="F115" s="57" t="s">
        <v>315</v>
      </c>
      <c r="G115" s="57" t="s">
        <v>347</v>
      </c>
      <c r="H115" s="57" t="s">
        <v>348</v>
      </c>
      <c r="I115" s="48" t="s">
        <v>51</v>
      </c>
      <c r="J115" s="47">
        <v>43508</v>
      </c>
      <c r="K115" s="47">
        <v>44239</v>
      </c>
      <c r="L115" s="70" t="s">
        <v>50</v>
      </c>
      <c r="M115" s="48" t="s">
        <v>71</v>
      </c>
    </row>
    <row r="116" spans="1:13" x14ac:dyDescent="0.2">
      <c r="A116" s="55">
        <v>19002328</v>
      </c>
      <c r="B116" s="48" t="s">
        <v>47</v>
      </c>
      <c r="C116" s="48" t="s">
        <v>48</v>
      </c>
      <c r="D116" s="56">
        <v>40000000</v>
      </c>
      <c r="E116" s="72">
        <v>43040267.039999999</v>
      </c>
      <c r="F116" s="57" t="s">
        <v>349</v>
      </c>
      <c r="G116" s="57" t="s">
        <v>350</v>
      </c>
      <c r="H116" s="57" t="s">
        <v>200</v>
      </c>
      <c r="I116" s="48" t="s">
        <v>51</v>
      </c>
      <c r="J116" s="47">
        <v>42859</v>
      </c>
      <c r="K116" s="47">
        <v>44320</v>
      </c>
      <c r="L116" s="70" t="s">
        <v>50</v>
      </c>
      <c r="M116" s="48" t="s">
        <v>71</v>
      </c>
    </row>
    <row r="117" spans="1:13" x14ac:dyDescent="0.2">
      <c r="A117" s="55">
        <v>19002329</v>
      </c>
      <c r="B117" s="48" t="s">
        <v>47</v>
      </c>
      <c r="C117" s="48" t="s">
        <v>48</v>
      </c>
      <c r="D117" s="56">
        <v>40000000</v>
      </c>
      <c r="E117" s="72">
        <v>41997830.740000002</v>
      </c>
      <c r="F117" s="57" t="s">
        <v>351</v>
      </c>
      <c r="G117" s="57" t="s">
        <v>350</v>
      </c>
      <c r="H117" s="57" t="s">
        <v>352</v>
      </c>
      <c r="I117" s="48" t="s">
        <v>51</v>
      </c>
      <c r="J117" s="47">
        <v>43011</v>
      </c>
      <c r="K117" s="47">
        <v>44472</v>
      </c>
      <c r="L117" s="70" t="s">
        <v>50</v>
      </c>
      <c r="M117" s="48" t="s">
        <v>71</v>
      </c>
    </row>
    <row r="118" spans="1:13" x14ac:dyDescent="0.2">
      <c r="A118" s="55">
        <v>19004376</v>
      </c>
      <c r="B118" s="48" t="s">
        <v>47</v>
      </c>
      <c r="C118" s="48" t="s">
        <v>54</v>
      </c>
      <c r="D118" s="56">
        <v>1476348000</v>
      </c>
      <c r="E118" s="72">
        <v>1487493256.99</v>
      </c>
      <c r="F118" s="57" t="s">
        <v>100</v>
      </c>
      <c r="G118" s="57" t="s">
        <v>319</v>
      </c>
      <c r="H118" s="57" t="s">
        <v>353</v>
      </c>
      <c r="I118" s="48" t="s">
        <v>51</v>
      </c>
      <c r="J118" s="47">
        <v>43567</v>
      </c>
      <c r="K118" s="47">
        <v>44298</v>
      </c>
      <c r="L118" s="70" t="s">
        <v>52</v>
      </c>
      <c r="M118" s="48" t="s">
        <v>71</v>
      </c>
    </row>
    <row r="119" spans="1:13" x14ac:dyDescent="0.2">
      <c r="A119" s="55">
        <v>19007259</v>
      </c>
      <c r="B119" s="48" t="s">
        <v>47</v>
      </c>
      <c r="C119" s="48" t="s">
        <v>48</v>
      </c>
      <c r="D119" s="56">
        <v>589471416</v>
      </c>
      <c r="E119" s="72">
        <v>592522415.95000005</v>
      </c>
      <c r="F119" s="57" t="s">
        <v>354</v>
      </c>
      <c r="G119" s="57" t="s">
        <v>355</v>
      </c>
      <c r="H119" s="57" t="s">
        <v>356</v>
      </c>
      <c r="I119" s="48" t="s">
        <v>51</v>
      </c>
      <c r="J119" s="47">
        <v>43447</v>
      </c>
      <c r="K119" s="47">
        <v>44543</v>
      </c>
      <c r="L119" s="70" t="s">
        <v>52</v>
      </c>
      <c r="M119" s="48" t="s">
        <v>71</v>
      </c>
    </row>
    <row r="120" spans="1:13" x14ac:dyDescent="0.2">
      <c r="A120" s="55">
        <v>19007597</v>
      </c>
      <c r="B120" s="48" t="s">
        <v>47</v>
      </c>
      <c r="C120" s="48" t="s">
        <v>48</v>
      </c>
      <c r="D120" s="56">
        <v>939791439</v>
      </c>
      <c r="E120" s="72">
        <v>955984733.86000001</v>
      </c>
      <c r="F120" s="57" t="s">
        <v>357</v>
      </c>
      <c r="G120" s="57" t="s">
        <v>358</v>
      </c>
      <c r="H120" s="57" t="s">
        <v>359</v>
      </c>
      <c r="I120" s="48" t="s">
        <v>51</v>
      </c>
      <c r="J120" s="47">
        <v>43496</v>
      </c>
      <c r="K120" s="47">
        <v>44227</v>
      </c>
      <c r="L120" s="70" t="s">
        <v>50</v>
      </c>
      <c r="M120" s="48" t="s">
        <v>71</v>
      </c>
    </row>
    <row r="121" spans="1:13" x14ac:dyDescent="0.2">
      <c r="A121" s="55">
        <v>19008506</v>
      </c>
      <c r="B121" s="48" t="s">
        <v>47</v>
      </c>
      <c r="C121" s="48" t="s">
        <v>48</v>
      </c>
      <c r="D121" s="56">
        <v>10000000</v>
      </c>
      <c r="E121" s="72">
        <v>10754945.48</v>
      </c>
      <c r="F121" s="57" t="s">
        <v>360</v>
      </c>
      <c r="G121" s="57" t="s">
        <v>361</v>
      </c>
      <c r="H121" s="57" t="s">
        <v>362</v>
      </c>
      <c r="I121" s="48" t="s">
        <v>51</v>
      </c>
      <c r="J121" s="47">
        <v>42961</v>
      </c>
      <c r="K121" s="47">
        <v>44057</v>
      </c>
      <c r="L121" s="70" t="s">
        <v>50</v>
      </c>
      <c r="M121" s="48" t="s">
        <v>64</v>
      </c>
    </row>
    <row r="122" spans="1:13" x14ac:dyDescent="0.2">
      <c r="A122" s="55">
        <v>19010639</v>
      </c>
      <c r="B122" s="48" t="s">
        <v>47</v>
      </c>
      <c r="C122" s="48" t="s">
        <v>48</v>
      </c>
      <c r="D122" s="56">
        <v>40000000</v>
      </c>
      <c r="E122" s="72">
        <v>39920003.020000003</v>
      </c>
      <c r="F122" s="57" t="s">
        <v>363</v>
      </c>
      <c r="G122" s="57" t="s">
        <v>347</v>
      </c>
      <c r="H122" s="57" t="s">
        <v>364</v>
      </c>
      <c r="I122" s="48" t="s">
        <v>51</v>
      </c>
      <c r="J122" s="47">
        <v>43636</v>
      </c>
      <c r="K122" s="47">
        <v>44367</v>
      </c>
      <c r="L122" s="70" t="s">
        <v>50</v>
      </c>
      <c r="M122" s="48" t="s">
        <v>71</v>
      </c>
    </row>
    <row r="123" spans="1:13" x14ac:dyDescent="0.2">
      <c r="A123" s="55">
        <v>19010640</v>
      </c>
      <c r="B123" s="48" t="s">
        <v>47</v>
      </c>
      <c r="C123" s="48" t="s">
        <v>48</v>
      </c>
      <c r="D123" s="56">
        <v>40000000</v>
      </c>
      <c r="E123" s="72">
        <v>40218868.159999996</v>
      </c>
      <c r="F123" s="57" t="s">
        <v>365</v>
      </c>
      <c r="G123" s="57" t="s">
        <v>303</v>
      </c>
      <c r="H123" s="57" t="s">
        <v>364</v>
      </c>
      <c r="I123" s="48" t="s">
        <v>51</v>
      </c>
      <c r="J123" s="47">
        <v>43582</v>
      </c>
      <c r="K123" s="47">
        <v>44313</v>
      </c>
      <c r="L123" s="70" t="s">
        <v>50</v>
      </c>
      <c r="M123" s="48" t="s">
        <v>71</v>
      </c>
    </row>
    <row r="124" spans="1:13" x14ac:dyDescent="0.2">
      <c r="A124" s="55">
        <v>19011323</v>
      </c>
      <c r="B124" s="48" t="s">
        <v>47</v>
      </c>
      <c r="C124" s="48" t="s">
        <v>48</v>
      </c>
      <c r="D124" s="56">
        <v>20000000</v>
      </c>
      <c r="E124" s="72">
        <v>19883832.579999998</v>
      </c>
      <c r="F124" s="57" t="s">
        <v>366</v>
      </c>
      <c r="G124" s="57" t="s">
        <v>329</v>
      </c>
      <c r="H124" s="57" t="s">
        <v>367</v>
      </c>
      <c r="I124" s="48" t="s">
        <v>51</v>
      </c>
      <c r="J124" s="47">
        <v>43663</v>
      </c>
      <c r="K124" s="47">
        <v>44394</v>
      </c>
      <c r="L124" s="70" t="s">
        <v>50</v>
      </c>
      <c r="M124" s="48" t="s">
        <v>71</v>
      </c>
    </row>
    <row r="125" spans="1:13" x14ac:dyDescent="0.2">
      <c r="A125" s="55">
        <v>19012090</v>
      </c>
      <c r="B125" s="48" t="s">
        <v>47</v>
      </c>
      <c r="C125" s="48" t="s">
        <v>48</v>
      </c>
      <c r="D125" s="56">
        <v>70000000</v>
      </c>
      <c r="E125" s="72">
        <v>69536887.450000003</v>
      </c>
      <c r="F125" s="57" t="s">
        <v>368</v>
      </c>
      <c r="G125" s="57" t="s">
        <v>369</v>
      </c>
      <c r="H125" s="57" t="s">
        <v>367</v>
      </c>
      <c r="I125" s="48" t="s">
        <v>51</v>
      </c>
      <c r="J125" s="47">
        <v>43669</v>
      </c>
      <c r="K125" s="47">
        <v>44400</v>
      </c>
      <c r="L125" s="70" t="s">
        <v>50</v>
      </c>
      <c r="M125" s="48" t="s">
        <v>71</v>
      </c>
    </row>
    <row r="126" spans="1:13" x14ac:dyDescent="0.2">
      <c r="A126" s="55">
        <v>19012119</v>
      </c>
      <c r="B126" s="48" t="s">
        <v>47</v>
      </c>
      <c r="C126" s="48" t="s">
        <v>48</v>
      </c>
      <c r="D126" s="56">
        <v>40000000</v>
      </c>
      <c r="E126" s="72">
        <v>39803661.979999997</v>
      </c>
      <c r="F126" s="57" t="s">
        <v>370</v>
      </c>
      <c r="G126" s="57" t="s">
        <v>371</v>
      </c>
      <c r="H126" s="57" t="s">
        <v>364</v>
      </c>
      <c r="I126" s="48" t="s">
        <v>51</v>
      </c>
      <c r="J126" s="47">
        <v>43657</v>
      </c>
      <c r="K126" s="47">
        <v>44388</v>
      </c>
      <c r="L126" s="70" t="s">
        <v>50</v>
      </c>
      <c r="M126" s="48" t="s">
        <v>71</v>
      </c>
    </row>
    <row r="127" spans="1:13" x14ac:dyDescent="0.2">
      <c r="A127" s="55">
        <v>19014377</v>
      </c>
      <c r="B127" s="48" t="s">
        <v>47</v>
      </c>
      <c r="C127" s="48" t="s">
        <v>54</v>
      </c>
      <c r="D127" s="56">
        <v>142000000</v>
      </c>
      <c r="E127" s="72">
        <v>139474462.56999999</v>
      </c>
      <c r="F127" s="57" t="s">
        <v>372</v>
      </c>
      <c r="G127" s="57" t="s">
        <v>319</v>
      </c>
      <c r="H127" s="57" t="s">
        <v>373</v>
      </c>
      <c r="I127" s="48" t="s">
        <v>51</v>
      </c>
      <c r="J127" s="47">
        <v>43748</v>
      </c>
      <c r="K127" s="47">
        <v>44479</v>
      </c>
      <c r="L127" s="70" t="s">
        <v>52</v>
      </c>
      <c r="M127" s="48" t="s">
        <v>71</v>
      </c>
    </row>
    <row r="128" spans="1:13" x14ac:dyDescent="0.2">
      <c r="A128" s="55">
        <v>19014925</v>
      </c>
      <c r="B128" s="48" t="s">
        <v>47</v>
      </c>
      <c r="C128" s="48" t="s">
        <v>48</v>
      </c>
      <c r="D128" s="56">
        <v>40000000</v>
      </c>
      <c r="E128" s="72">
        <v>41513572.219999999</v>
      </c>
      <c r="F128" s="57" t="s">
        <v>374</v>
      </c>
      <c r="G128" s="57" t="s">
        <v>375</v>
      </c>
      <c r="H128" s="57" t="s">
        <v>200</v>
      </c>
      <c r="I128" s="48" t="s">
        <v>51</v>
      </c>
      <c r="J128" s="47">
        <v>43217</v>
      </c>
      <c r="K128" s="47">
        <v>44313</v>
      </c>
      <c r="L128" s="70" t="s">
        <v>50</v>
      </c>
      <c r="M128" s="48" t="s">
        <v>71</v>
      </c>
    </row>
    <row r="129" spans="1:13" x14ac:dyDescent="0.2">
      <c r="A129" s="55">
        <v>19014930</v>
      </c>
      <c r="B129" s="48" t="s">
        <v>47</v>
      </c>
      <c r="C129" s="48" t="s">
        <v>48</v>
      </c>
      <c r="D129" s="56">
        <v>30000000</v>
      </c>
      <c r="E129" s="72">
        <v>30506032.66</v>
      </c>
      <c r="F129" s="57" t="s">
        <v>376</v>
      </c>
      <c r="G129" s="57" t="s">
        <v>371</v>
      </c>
      <c r="H129" s="57" t="s">
        <v>377</v>
      </c>
      <c r="I129" s="48" t="s">
        <v>51</v>
      </c>
      <c r="J129" s="47">
        <v>43215</v>
      </c>
      <c r="K129" s="47">
        <v>44676</v>
      </c>
      <c r="L129" s="70" t="s">
        <v>50</v>
      </c>
      <c r="M129" s="48" t="s">
        <v>71</v>
      </c>
    </row>
    <row r="130" spans="1:13" x14ac:dyDescent="0.2">
      <c r="A130" s="55">
        <v>19016633</v>
      </c>
      <c r="B130" s="48" t="s">
        <v>47</v>
      </c>
      <c r="C130" s="48" t="s">
        <v>48</v>
      </c>
      <c r="D130" s="56">
        <v>70000000</v>
      </c>
      <c r="E130" s="72">
        <v>69398302.75</v>
      </c>
      <c r="F130" s="57" t="s">
        <v>378</v>
      </c>
      <c r="G130" s="57" t="s">
        <v>303</v>
      </c>
      <c r="H130" s="57" t="s">
        <v>379</v>
      </c>
      <c r="I130" s="48" t="s">
        <v>51</v>
      </c>
      <c r="J130" s="47">
        <v>43683</v>
      </c>
      <c r="K130" s="47">
        <v>44414</v>
      </c>
      <c r="L130" s="70" t="s">
        <v>50</v>
      </c>
      <c r="M130" s="48" t="s">
        <v>71</v>
      </c>
    </row>
    <row r="131" spans="1:13" x14ac:dyDescent="0.2">
      <c r="A131" s="58">
        <v>19017697</v>
      </c>
      <c r="B131" s="59" t="s">
        <v>47</v>
      </c>
      <c r="C131" s="59" t="s">
        <v>48</v>
      </c>
      <c r="D131" s="60">
        <v>50000000</v>
      </c>
      <c r="E131" s="76">
        <v>49022045.409999996</v>
      </c>
      <c r="F131" s="60" t="s">
        <v>380</v>
      </c>
      <c r="G131" s="60" t="s">
        <v>329</v>
      </c>
      <c r="H131" s="60" t="s">
        <v>381</v>
      </c>
      <c r="I131" s="59" t="s">
        <v>53</v>
      </c>
      <c r="J131" s="61">
        <v>43761</v>
      </c>
      <c r="K131" s="61">
        <v>44492</v>
      </c>
      <c r="L131" s="77" t="s">
        <v>50</v>
      </c>
      <c r="M131" s="59" t="s">
        <v>71</v>
      </c>
    </row>
    <row r="132" spans="1:13" x14ac:dyDescent="0.2">
      <c r="A132" s="55">
        <v>19017708</v>
      </c>
      <c r="B132" s="48" t="s">
        <v>47</v>
      </c>
      <c r="C132" s="48" t="s">
        <v>48</v>
      </c>
      <c r="D132" s="56">
        <v>40000000</v>
      </c>
      <c r="E132" s="72">
        <v>38524075.469999999</v>
      </c>
      <c r="F132" s="57" t="s">
        <v>382</v>
      </c>
      <c r="G132" s="57" t="s">
        <v>329</v>
      </c>
      <c r="H132" s="57" t="s">
        <v>383</v>
      </c>
      <c r="I132" s="48" t="s">
        <v>51</v>
      </c>
      <c r="J132" s="47">
        <v>43724</v>
      </c>
      <c r="K132" s="47">
        <v>44820</v>
      </c>
      <c r="L132" s="70" t="s">
        <v>50</v>
      </c>
      <c r="M132" s="48" t="s">
        <v>71</v>
      </c>
    </row>
    <row r="133" spans="1:13" x14ac:dyDescent="0.2">
      <c r="A133" s="55">
        <v>19018163</v>
      </c>
      <c r="B133" s="48" t="s">
        <v>47</v>
      </c>
      <c r="C133" s="48" t="s">
        <v>48</v>
      </c>
      <c r="D133" s="56">
        <v>8000000</v>
      </c>
      <c r="E133" s="72">
        <v>8001852.6399999997</v>
      </c>
      <c r="F133" s="57" t="s">
        <v>384</v>
      </c>
      <c r="G133" s="57" t="s">
        <v>347</v>
      </c>
      <c r="H133" s="57" t="s">
        <v>385</v>
      </c>
      <c r="I133" s="48" t="s">
        <v>51</v>
      </c>
      <c r="J133" s="47">
        <v>43620</v>
      </c>
      <c r="K133" s="47">
        <v>44351</v>
      </c>
      <c r="L133" s="70" t="s">
        <v>50</v>
      </c>
      <c r="M133" s="48" t="s">
        <v>71</v>
      </c>
    </row>
    <row r="134" spans="1:13" x14ac:dyDescent="0.2">
      <c r="A134" s="55">
        <v>19018698</v>
      </c>
      <c r="B134" s="48" t="s">
        <v>47</v>
      </c>
      <c r="C134" s="48" t="s">
        <v>48</v>
      </c>
      <c r="D134" s="62">
        <v>40000000</v>
      </c>
      <c r="E134" s="72">
        <v>39570979.109999999</v>
      </c>
      <c r="F134" s="57" t="s">
        <v>386</v>
      </c>
      <c r="G134" s="57" t="s">
        <v>309</v>
      </c>
      <c r="H134" s="57" t="s">
        <v>387</v>
      </c>
      <c r="I134" s="48" t="s">
        <v>51</v>
      </c>
      <c r="J134" s="47">
        <v>43553</v>
      </c>
      <c r="K134" s="47">
        <v>44649</v>
      </c>
      <c r="L134" s="70" t="s">
        <v>50</v>
      </c>
      <c r="M134" s="48" t="s">
        <v>71</v>
      </c>
    </row>
    <row r="135" spans="1:13" ht="15" x14ac:dyDescent="0.25">
      <c r="B135" s="48"/>
      <c r="C135" s="48"/>
      <c r="D135" s="64">
        <f>SUM(D2:D134)</f>
        <v>54081773422</v>
      </c>
      <c r="E135" s="64">
        <f>SUM(E2:E134)</f>
        <v>62697687849.440002</v>
      </c>
      <c r="F135" s="65"/>
      <c r="G135" s="65"/>
      <c r="H135" s="65"/>
      <c r="I135" s="48"/>
      <c r="J135"/>
      <c r="L135" s="48"/>
      <c r="M135" s="48"/>
    </row>
    <row r="136" spans="1:13" x14ac:dyDescent="0.2">
      <c r="C136" s="48"/>
      <c r="D136" s="67"/>
      <c r="E136"/>
      <c r="J136"/>
      <c r="L136"/>
    </row>
    <row r="138" spans="1:13" x14ac:dyDescent="0.2">
      <c r="D138" s="78"/>
      <c r="E138" s="75">
        <v>7738065231.3500023</v>
      </c>
      <c r="F138" s="78" t="s">
        <v>388</v>
      </c>
    </row>
    <row r="139" spans="1:13" x14ac:dyDescent="0.2">
      <c r="E139" s="75">
        <v>6012658568.539999</v>
      </c>
      <c r="F139" s="78" t="s">
        <v>389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
  <sheetViews>
    <sheetView view="pageBreakPreview" topLeftCell="A21" zoomScale="106" zoomScaleNormal="100" zoomScaleSheetLayoutView="106" workbookViewId="0">
      <selection sqref="A1:P1"/>
    </sheetView>
  </sheetViews>
  <sheetFormatPr baseColWidth="10" defaultRowHeight="12.75" x14ac:dyDescent="0.2"/>
  <sheetData>
    <row r="1" spans="1:16" ht="24" customHeight="1" x14ac:dyDescent="0.2">
      <c r="A1" s="114" t="s">
        <v>37</v>
      </c>
      <c r="B1" s="115"/>
      <c r="C1" s="115"/>
      <c r="D1" s="115"/>
      <c r="E1" s="115"/>
      <c r="F1" s="115"/>
      <c r="G1" s="115"/>
      <c r="H1" s="115"/>
      <c r="I1" s="115"/>
      <c r="J1" s="115"/>
      <c r="K1" s="115"/>
      <c r="L1" s="115"/>
      <c r="M1" s="115"/>
      <c r="N1" s="115"/>
      <c r="O1" s="115"/>
      <c r="P1" s="116"/>
    </row>
  </sheetData>
  <mergeCells count="1">
    <mergeCell ref="A1:P1"/>
  </mergeCells>
  <pageMargins left="0.7" right="0.7" top="0.75" bottom="0.75" header="0.3" footer="0.3"/>
  <pageSetup scale="50" orientation="portrait" r:id="rId1"/>
  <drawing r:id="rId2"/>
  <legacyDrawing r:id="rId3"/>
  <oleObjects>
    <mc:AlternateContent xmlns:mc="http://schemas.openxmlformats.org/markup-compatibility/2006">
      <mc:Choice Requires="x14">
        <oleObject progId="Word.Document.8" shapeId="83969" r:id="rId4">
          <objectPr defaultSize="0" r:id="rId5">
            <anchor moveWithCells="1">
              <from>
                <xdr:col>0</xdr:col>
                <xdr:colOff>0</xdr:colOff>
                <xdr:row>1</xdr:row>
                <xdr:rowOff>85725</xdr:rowOff>
              </from>
              <to>
                <xdr:col>15</xdr:col>
                <xdr:colOff>381000</xdr:colOff>
                <xdr:row>49</xdr:row>
                <xdr:rowOff>104775</xdr:rowOff>
              </to>
            </anchor>
          </objectPr>
        </oleObject>
      </mc:Choice>
      <mc:Fallback>
        <oleObject progId="Word.Document.8" shapeId="839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F-CF-RC-012</vt:lpstr>
      <vt:lpstr>Soporte </vt:lpstr>
      <vt:lpstr>Instructivo</vt:lpstr>
    </vt:vector>
  </TitlesOfParts>
  <Company>Contraloría General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Rescobar</dc:creator>
  <cp:lastModifiedBy>CATALINA MAYA MURILLO</cp:lastModifiedBy>
  <cp:lastPrinted>2020-02-11T13:24:54Z</cp:lastPrinted>
  <dcterms:created xsi:type="dcterms:W3CDTF">2003-05-26T19:44:10Z</dcterms:created>
  <dcterms:modified xsi:type="dcterms:W3CDTF">2020-02-12T19:02:27Z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